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8960" windowHeight="11760"/>
  </bookViews>
  <sheets>
    <sheet name="функц" sheetId="25" r:id="rId1"/>
  </sheets>
  <externalReferences>
    <externalReference r:id="rId2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ттт" localSheetId="0">[1]Доходы_НОВ!#REF!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G32" i="25" l="1"/>
  <c r="G26" i="25"/>
  <c r="G27" i="25"/>
  <c r="G38" i="25"/>
  <c r="G37" i="25"/>
  <c r="G36" i="25"/>
  <c r="G35" i="25"/>
  <c r="G34" i="25"/>
  <c r="G33" i="25"/>
  <c r="G28" i="25"/>
  <c r="G25" i="25"/>
  <c r="G24" i="25"/>
  <c r="G23" i="25"/>
  <c r="G22" i="25"/>
  <c r="G21" i="25"/>
  <c r="G20" i="25"/>
  <c r="G18" i="25"/>
  <c r="G17" i="25"/>
  <c r="G16" i="25"/>
  <c r="F40" i="25"/>
  <c r="F39" i="25"/>
  <c r="F38" i="25"/>
  <c r="F37" i="25"/>
  <c r="F36" i="25"/>
  <c r="F35" i="25"/>
  <c r="F34" i="25"/>
  <c r="F33" i="25"/>
  <c r="F28" i="25"/>
  <c r="F25" i="25"/>
  <c r="F24" i="25"/>
  <c r="F23" i="25"/>
  <c r="F22" i="25"/>
  <c r="F21" i="25"/>
  <c r="F20" i="25"/>
  <c r="F18" i="25"/>
  <c r="F17" i="25"/>
  <c r="E29" i="25"/>
  <c r="E38" i="25"/>
  <c r="E37" i="25"/>
  <c r="E36" i="25"/>
  <c r="E35" i="25"/>
  <c r="E34" i="25"/>
  <c r="E33" i="25"/>
  <c r="E25" i="25"/>
  <c r="E24" i="25"/>
  <c r="E23" i="25"/>
  <c r="E22" i="25"/>
  <c r="E21" i="25"/>
  <c r="E19" i="25"/>
  <c r="E17" i="25"/>
  <c r="E40" i="25" l="1"/>
  <c r="G40" i="25"/>
</calcChain>
</file>

<file path=xl/sharedStrings.xml><?xml version="1.0" encoding="utf-8"?>
<sst xmlns="http://schemas.openxmlformats.org/spreadsheetml/2006/main" count="50" uniqueCount="42">
  <si>
    <t>ВСЕГО РАСХОДОВ</t>
  </si>
  <si>
    <t/>
  </si>
  <si>
    <t>Условно утвержденные расходы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</si>
  <si>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</si>
  <si>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</si>
  <si>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</si>
  <si>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</si>
  <si>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</si>
  <si>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</si>
  <si>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</si>
  <si>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</si>
  <si>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</si>
  <si>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</si>
  <si>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</si>
  <si>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</si>
  <si>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</si>
  <si>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</si>
  <si>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</si>
  <si>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</si>
  <si>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</si>
  <si>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</si>
  <si>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</si>
  <si>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</si>
  <si>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</si>
  <si>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</si>
  <si>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рублей</t>
  </si>
  <si>
    <t>муниципального образования</t>
  </si>
  <si>
    <t>к решению Совета депутатов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</si>
  <si>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</si>
  <si>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</si>
  <si>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</si>
  <si>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</si>
  <si>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</si>
  <si>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№ 2</t>
  </si>
  <si>
    <t>2025 год</t>
  </si>
  <si>
    <t>Физическая культура</t>
  </si>
  <si>
    <t>РАСПРЕДЕЛЕНИЕ БЮДЖЕТНЫХ АССИГОНОВАНИЙ БЮДЖЕТА МУНИЦИПАЛЬНОГО</t>
  </si>
  <si>
    <t>ОБРАЗОВАНИЯ ОРЕНБУРГСКИЙ РАЙОН НА 2023 ГОД И НА ПЛАНОВЫЙ</t>
  </si>
  <si>
    <t xml:space="preserve"> ПЕРИОД 2024 И 2025 ГОДОВ ПО РАЗДЕЛАМ И ПОДРАЗДЕЛАМ РАСХОДОВ</t>
  </si>
  <si>
    <t>КЛАССИФИКАЦИИ РАСХОДОВ БЮДЖЕТОВ</t>
  </si>
  <si>
    <t>Нижнепавловский сельсовет</t>
  </si>
  <si>
    <t>от 28.09.2023 №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</si>
</sst>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;[Red]\-#,##0.00;0.00"/>
    <numFmt numFmtId="166" formatCode="00"/>
    <numFmt numFmtId="167" formatCode="0000"/>
    <numFmt numFmtId="168" formatCode="00\ 0\ 0000;;"/>
    <numFmt numFmtId="169" formatCode="#,##0.00_ ;[Red]\-#,##0.00\ "/>
    <numFmt numFmtId="170" formatCode="0_ ;[Red]\-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charset val="204"/>
    </font>
    <font>
      <b/>
      <sz val="10"/>
      <name val="Arial"/>
      <charset val="204"/>
    </font>
    <font>
      <sz val="12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11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Continuous" vertical="center"/>
      <protection hidden="1"/>
    </xf>
    <xf numFmtId="0" fontId="6" fillId="0" borderId="0" xfId="0" applyNumberFormat="1" applyFont="1" applyFill="1" applyAlignment="1" applyProtection="1">
      <protection hidden="1"/>
    </xf>
    <xf numFmtId="0" fontId="7" fillId="0" borderId="0" xfId="0" applyNumberFormat="1" applyFont="1" applyFill="1" applyAlignment="1" applyProtection="1">
      <protection hidden="1"/>
    </xf>
    <xf numFmtId="0" fontId="7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centerContinuous"/>
      <protection hidden="1"/>
    </xf>
    <xf numFmtId="0" fontId="8" fillId="0" borderId="0" xfId="0" applyNumberFormat="1" applyFont="1" applyFill="1" applyAlignment="1" applyProtection="1">
      <alignment horizontal="centerContinuous" vertical="center"/>
      <protection hidden="1"/>
    </xf>
    <xf numFmtId="0" fontId="7" fillId="0" borderId="0" xfId="0" applyNumberFormat="1" applyFont="1" applyFill="1" applyAlignment="1" applyProtection="1">
      <alignment horizontal="centerContinuous" vertical="center"/>
      <protection hidden="1"/>
    </xf>
    <xf numFmtId="0" fontId="10" fillId="0" borderId="0" xfId="0" applyNumberFormat="1" applyFont="1" applyFill="1" applyAlignment="1" applyProtection="1">
      <alignment horizontal="centerContinuous" vertical="top"/>
      <protection hidden="1"/>
    </xf>
    <xf numFmtId="0" fontId="9" fillId="0" borderId="0" xfId="0" applyNumberFormat="1" applyFont="1" applyFill="1" applyAlignment="1" applyProtection="1">
      <alignment horizontal="right"/>
      <protection hidden="1"/>
    </xf>
    <xf numFmtId="0" fontId="6" fillId="0" borderId="4" xfId="0" applyNumberFormat="1" applyFont="1" applyFill="1" applyBorder="1" applyAlignment="1" applyProtection="1">
      <protection hidden="1"/>
    </xf>
    <xf numFmtId="0" fontId="1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9" xfId="0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4" xfId="0" applyNumberFormat="1" applyFont="1" applyFill="1" applyBorder="1" applyAlignment="1" applyProtection="1">
      <protection hidden="1"/>
    </xf>
    <xf numFmtId="166" fontId="12" fillId="0" borderId="7" xfId="0" applyNumberFormat="1" applyFont="1" applyFill="1" applyBorder="1" applyAlignment="1" applyProtection="1">
      <alignment horizontal="center" vertical="center"/>
      <protection hidden="1"/>
    </xf>
    <xf numFmtId="165" fontId="12" fillId="0" borderId="7" xfId="0" applyNumberFormat="1" applyFont="1" applyFill="1" applyBorder="1" applyAlignment="1" applyProtection="1">
      <alignment horizontal="right" vertical="center"/>
      <protection hidden="1"/>
    </xf>
    <xf numFmtId="165" fontId="12" fillId="0" borderId="11" xfId="0" applyNumberFormat="1" applyFont="1" applyFill="1" applyBorder="1" applyAlignment="1" applyProtection="1">
      <alignment horizontal="right" vertical="center"/>
      <protection hidden="1"/>
    </xf>
    <xf numFmtId="166" fontId="8" fillId="0" borderId="7" xfId="0" applyNumberFormat="1" applyFont="1" applyFill="1" applyBorder="1" applyAlignment="1" applyProtection="1">
      <alignment horizontal="center" vertical="center"/>
      <protection hidden="1"/>
    </xf>
    <xf numFmtId="165" fontId="8" fillId="0" borderId="7" xfId="0" applyNumberFormat="1" applyFont="1" applyFill="1" applyBorder="1" applyAlignment="1" applyProtection="1">
      <alignment horizontal="right" vertical="center"/>
      <protection hidden="1"/>
    </xf>
    <xf numFmtId="165" fontId="8" fillId="0" borderId="11" xfId="0" applyNumberFormat="1" applyFont="1" applyFill="1" applyBorder="1" applyAlignment="1" applyProtection="1">
      <alignment horizontal="right" vertical="center"/>
      <protection hidden="1"/>
    </xf>
    <xf numFmtId="166" fontId="8" fillId="0" borderId="5" xfId="0" applyNumberFormat="1" applyFont="1" applyFill="1" applyBorder="1" applyAlignment="1" applyProtection="1">
      <alignment horizontal="center" vertical="center"/>
      <protection hidden="1"/>
    </xf>
    <xf numFmtId="165" fontId="8" fillId="0" borderId="5" xfId="0" applyNumberFormat="1" applyFont="1" applyFill="1" applyBorder="1" applyAlignment="1" applyProtection="1">
      <alignment horizontal="right" vertical="center"/>
      <protection hidden="1"/>
    </xf>
    <xf numFmtId="165" fontId="8" fillId="0" borderId="12" xfId="0" applyNumberFormat="1" applyFont="1" applyFill="1" applyBorder="1" applyAlignment="1" applyProtection="1">
      <alignment horizontal="right" vertical="center"/>
      <protection hidden="1"/>
    </xf>
    <xf numFmtId="166" fontId="12" fillId="0" borderId="3" xfId="0" applyNumberFormat="1" applyFont="1" applyFill="1" applyBorder="1" applyAlignment="1" applyProtection="1">
      <alignment horizontal="center" vertical="center"/>
      <protection hidden="1"/>
    </xf>
    <xf numFmtId="165" fontId="12" fillId="0" borderId="3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NumberFormat="1" applyFont="1" applyFill="1" applyAlignment="1" applyProtection="1">
      <protection hidden="1"/>
    </xf>
    <xf numFmtId="0" fontId="11" fillId="0" borderId="0" xfId="0" applyNumberFormat="1" applyFont="1" applyFill="1" applyAlignment="1" applyProtection="1">
      <alignment horizontal="left"/>
      <protection hidden="1"/>
    </xf>
    <xf numFmtId="0" fontId="9" fillId="0" borderId="0" xfId="0" applyNumberFormat="1" applyFont="1" applyFill="1" applyAlignment="1" applyProtection="1">
      <alignment horizontal="right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0" applyNumberFormat="1" applyFont="1" applyFill="1" applyBorder="1" applyAlignment="1" applyProtection="1">
      <alignment horizontal="left" vertical="center" wrapText="1"/>
      <protection hidden="1"/>
    </xf>
    <xf numFmtId="166" fontId="12" fillId="0" borderId="8" xfId="0" applyNumberFormat="1" applyFont="1" applyFill="1" applyBorder="1" applyAlignment="1" applyProtection="1">
      <alignment horizontal="center" vertical="center"/>
      <protection hidden="1"/>
    </xf>
    <xf numFmtId="167" fontId="8" fillId="0" borderId="8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0" applyNumberFormat="1" applyFont="1" applyFill="1" applyBorder="1" applyAlignment="1" applyProtection="1">
      <alignment horizontal="center" vertical="center"/>
      <protection hidden="1"/>
    </xf>
    <xf numFmtId="167" fontId="8" fillId="0" borderId="6" xfId="0" applyNumberFormat="1" applyFont="1" applyFill="1" applyBorder="1" applyAlignment="1" applyProtection="1">
      <alignment horizontal="left" vertical="center" wrapText="1"/>
      <protection hidden="1"/>
    </xf>
    <xf numFmtId="166" fontId="8" fillId="0" borderId="6" xfId="0" applyNumberFormat="1" applyFont="1" applyFill="1" applyBorder="1" applyAlignment="1" applyProtection="1">
      <alignment horizontal="center" vertical="center"/>
      <protection hidden="1"/>
    </xf>
    <xf numFmtId="167" fontId="12" fillId="0" borderId="2" xfId="0" applyNumberFormat="1" applyFont="1" applyFill="1" applyBorder="1" applyAlignment="1" applyProtection="1">
      <alignment horizontal="left" vertical="center" wrapText="1"/>
      <protection hidden="1"/>
    </xf>
    <xf numFmtId="166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13" xfId="0" applyNumberFormat="1" applyFont="1" applyFill="1" applyBorder="1" applyAlignment="1" applyProtection="1">
      <protection hidden="1"/>
    </xf>
    <xf numFmtId="0" fontId="13" fillId="0" borderId="14" xfId="0" applyNumberFormat="1" applyFont="1" applyFill="1" applyBorder="1" applyAlignment="1" applyProtection="1">
      <protection hidden="1"/>
    </xf>
    <xf numFmtId="165" fontId="13" fillId="0" borderId="15" xfId="0" applyNumberFormat="1" applyFont="1" applyFill="1" applyBorder="1" applyAlignment="1" applyProtection="1">
      <protection hidden="1"/>
    </xf>
    <xf numFmtId="169" fontId="12" fillId="0" borderId="7" xfId="0" applyNumberFormat="1" applyFont="1" applyFill="1" applyBorder="1" applyAlignment="1" applyProtection="1">
      <alignment horizontal="right" vertical="center"/>
      <protection hidden="1"/>
    </xf>
    <xf numFmtId="165" fontId="12" fillId="0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FFFFCC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90" zoomScaleNormal="90" workbookViewId="0">
      <selection activeCell="F7" sqref="F7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5.42578125" customWidth="1"/>
    <col min="4" max="4" width="5.28515625" customWidth="1"/>
    <col min="5" max="5" width="21.7109375" customWidth="1"/>
    <col min="6" max="7" width="17.28515625" customWidth="1"/>
    <col min="8" max="236" width="9.140625" customWidth="1"/>
  </cols>
  <sheetData>
    <row r="1" spans="1:7" x14ac:dyDescent="0.25">
      <c r="A1" s="5"/>
      <c r="B1" s="6"/>
      <c r="C1" s="6"/>
      <c r="D1" s="6"/>
      <c r="E1" s="6"/>
      <c r="F1" s="7"/>
      <c r="G1" s="1"/>
    </row>
    <row r="2" spans="1:7" x14ac:dyDescent="0.25">
      <c r="A2" s="5"/>
      <c r="B2" s="6"/>
      <c r="C2" s="6"/>
      <c r="D2" s="6"/>
      <c r="E2" s="1"/>
      <c r="F2" s="31" t="s">
        <v>33</v>
      </c>
      <c r="G2" s="1"/>
    </row>
    <row r="3" spans="1:7" x14ac:dyDescent="0.25">
      <c r="A3" s="5"/>
      <c r="B3" s="6"/>
      <c r="C3" s="6"/>
      <c r="D3" s="6"/>
      <c r="E3" s="1"/>
      <c r="F3" s="31" t="s">
        <v>27</v>
      </c>
      <c r="G3" s="1"/>
    </row>
    <row r="4" spans="1:7" x14ac:dyDescent="0.25">
      <c r="A4" s="5"/>
      <c r="B4" s="47"/>
      <c r="C4" s="48"/>
      <c r="D4" s="48"/>
      <c r="E4" s="48"/>
      <c r="F4" s="31" t="s">
        <v>26</v>
      </c>
      <c r="G4" s="2"/>
    </row>
    <row r="5" spans="1:7" x14ac:dyDescent="0.25">
      <c r="A5" s="5"/>
      <c r="B5" s="6"/>
      <c r="C5" s="30"/>
      <c r="D5" s="1"/>
      <c r="E5" s="1"/>
      <c r="F5" s="31" t="s">
        <v>40</v>
      </c>
      <c r="G5" s="3"/>
    </row>
    <row r="6" spans="1:7" x14ac:dyDescent="0.25">
      <c r="A6" s="5"/>
      <c r="B6" s="6"/>
      <c r="C6" s="6"/>
      <c r="D6" s="6"/>
      <c r="E6" s="1"/>
      <c r="F6" s="31" t="s">
        <v>41</v>
      </c>
      <c r="G6" s="1"/>
    </row>
    <row r="7" spans="1:7" x14ac:dyDescent="0.25">
      <c r="A7" s="5"/>
      <c r="B7" s="6"/>
      <c r="C7" s="6"/>
      <c r="D7" s="6"/>
      <c r="E7" s="6"/>
      <c r="F7" s="7"/>
      <c r="G7" s="2"/>
    </row>
    <row r="8" spans="1:7" x14ac:dyDescent="0.25">
      <c r="A8" s="8"/>
      <c r="B8" s="4"/>
      <c r="C8" s="4"/>
      <c r="D8" s="4"/>
      <c r="E8" s="4"/>
      <c r="F8" s="4"/>
      <c r="G8" s="4"/>
    </row>
    <row r="9" spans="1:7" ht="15.75" x14ac:dyDescent="0.25">
      <c r="A9" s="9" t="s">
        <v>36</v>
      </c>
      <c r="B9" s="3"/>
      <c r="C9" s="3"/>
      <c r="D9" s="3"/>
      <c r="E9" s="3"/>
      <c r="F9" s="3"/>
      <c r="G9" s="3"/>
    </row>
    <row r="10" spans="1:7" ht="15.75" x14ac:dyDescent="0.25">
      <c r="A10" s="9" t="s">
        <v>37</v>
      </c>
      <c r="B10" s="3"/>
      <c r="C10" s="3"/>
      <c r="D10" s="3"/>
      <c r="E10" s="3"/>
      <c r="F10" s="3"/>
      <c r="G10" s="3"/>
    </row>
    <row r="11" spans="1:7" ht="15.75" x14ac:dyDescent="0.25">
      <c r="A11" s="10" t="s">
        <v>38</v>
      </c>
      <c r="B11" s="11"/>
      <c r="C11" s="11"/>
      <c r="D11" s="4"/>
      <c r="E11" s="4"/>
      <c r="F11" s="4"/>
      <c r="G11" s="4"/>
    </row>
    <row r="12" spans="1:7" ht="15.75" x14ac:dyDescent="0.25">
      <c r="A12" s="10" t="s">
        <v>39</v>
      </c>
      <c r="B12" s="11"/>
      <c r="C12" s="11"/>
      <c r="D12" s="4"/>
      <c r="E12" s="4"/>
      <c r="F12" s="4"/>
      <c r="G12" s="4"/>
    </row>
    <row r="13" spans="1:7" ht="15.75" x14ac:dyDescent="0.25">
      <c r="A13" s="10"/>
      <c r="B13" s="11"/>
      <c r="C13" s="11"/>
      <c r="D13" s="4"/>
      <c r="E13" s="4"/>
      <c r="F13" s="4"/>
      <c r="G13" s="4"/>
    </row>
    <row r="14" spans="1:7" ht="15.75" thickBot="1" x14ac:dyDescent="0.3">
      <c r="A14" s="8"/>
      <c r="B14" s="12"/>
      <c r="C14" s="12"/>
      <c r="D14" s="12"/>
      <c r="E14" s="12"/>
      <c r="F14" s="13"/>
      <c r="G14" s="32" t="s">
        <v>25</v>
      </c>
    </row>
    <row r="15" spans="1:7" x14ac:dyDescent="0.25">
      <c r="A15" s="14"/>
      <c r="B15" s="15" t="s">
        <v>24</v>
      </c>
      <c r="C15" s="16" t="s">
        <v>23</v>
      </c>
      <c r="D15" s="16" t="s">
        <v>22</v>
      </c>
      <c r="E15" s="16" t="s">
        <v>30</v>
      </c>
      <c r="F15" s="15" t="s">
        <v>32</v>
      </c>
      <c r="G15" s="33" t="s">
        <v>34</v>
      </c>
    </row>
    <row r="16" spans="1:7" ht="15.75" x14ac:dyDescent="0.25">
      <c r="A16" s="17"/>
      <c r="B16" s="34" t="s">
        <v>21</v>
      </c>
      <c r="C16" s="18">
        <v>1</v>
      </c>
      <c r="D16" s="35" t="s">
        <v>1</v>
      </c>
      <c r="E16" s="45">
        <v>13472227.779999999</v>
      </c>
      <c r="F16" s="19">
        <v>12650397.25</v>
      </c>
      <c r="G16" s="20">
        <f>11973432.92</f>
        <v>11973432.92</v>
      </c>
    </row>
    <row r="17" spans="1:7" ht="49.5" customHeight="1" x14ac:dyDescent="0.25">
      <c r="A17" s="17"/>
      <c r="B17" s="36" t="s">
        <v>20</v>
      </c>
      <c r="C17" s="21">
        <v>1</v>
      </c>
      <c r="D17" s="37">
        <v>2</v>
      </c>
      <c r="E17" s="22">
        <f>1320729.48</f>
        <v>1320729.48</v>
      </c>
      <c r="F17" s="22">
        <f>1320729.48</f>
        <v>1320729.48</v>
      </c>
      <c r="G17" s="23">
        <f>1320679.45</f>
        <v>1320679.45</v>
      </c>
    </row>
    <row r="18" spans="1:7" ht="68.25" customHeight="1" x14ac:dyDescent="0.25">
      <c r="A18" s="17"/>
      <c r="B18" s="36" t="s">
        <v>19</v>
      </c>
      <c r="C18" s="21">
        <v>1</v>
      </c>
      <c r="D18" s="37">
        <v>4</v>
      </c>
      <c r="E18" s="22">
        <v>3937053.87</v>
      </c>
      <c r="F18" s="22">
        <f>3926563.47</f>
        <v>3926563.47</v>
      </c>
      <c r="G18" s="23">
        <f>3757663.47</f>
        <v>3757663.47</v>
      </c>
    </row>
    <row r="19" spans="1:7" ht="54" customHeight="1" x14ac:dyDescent="0.25">
      <c r="A19" s="17"/>
      <c r="B19" s="36" t="s">
        <v>29</v>
      </c>
      <c r="C19" s="21">
        <v>1</v>
      </c>
      <c r="D19" s="37">
        <v>6</v>
      </c>
      <c r="E19" s="22">
        <f>55400</f>
        <v>55400</v>
      </c>
      <c r="F19" s="22">
        <v>0</v>
      </c>
      <c r="G19" s="23">
        <v>0</v>
      </c>
    </row>
    <row r="20" spans="1:7" ht="15.75" customHeight="1" x14ac:dyDescent="0.25">
      <c r="A20" s="17"/>
      <c r="B20" s="38" t="s">
        <v>18</v>
      </c>
      <c r="C20" s="24">
        <v>1</v>
      </c>
      <c r="D20" s="39">
        <v>13</v>
      </c>
      <c r="E20" s="25">
        <v>8159044.4299999997</v>
      </c>
      <c r="F20" s="25">
        <f>7403240</f>
        <v>7403240</v>
      </c>
      <c r="G20" s="26">
        <f>6895090</f>
        <v>6895090</v>
      </c>
    </row>
    <row r="21" spans="1:7" ht="15.75" x14ac:dyDescent="0.25">
      <c r="A21" s="17"/>
      <c r="B21" s="40" t="s">
        <v>17</v>
      </c>
      <c r="C21" s="27">
        <v>2</v>
      </c>
      <c r="D21" s="41" t="s">
        <v>1</v>
      </c>
      <c r="E21" s="28">
        <f>321300</f>
        <v>321300</v>
      </c>
      <c r="F21" s="28">
        <f>336200</f>
        <v>336200</v>
      </c>
      <c r="G21" s="29">
        <f>348400</f>
        <v>348400</v>
      </c>
    </row>
    <row r="22" spans="1:7" ht="15.75" x14ac:dyDescent="0.25">
      <c r="A22" s="17"/>
      <c r="B22" s="38" t="s">
        <v>16</v>
      </c>
      <c r="C22" s="24">
        <v>2</v>
      </c>
      <c r="D22" s="39">
        <v>3</v>
      </c>
      <c r="E22" s="25">
        <f>321300</f>
        <v>321300</v>
      </c>
      <c r="F22" s="25">
        <f>336200</f>
        <v>336200</v>
      </c>
      <c r="G22" s="26">
        <f>348400</f>
        <v>348400</v>
      </c>
    </row>
    <row r="23" spans="1:7" ht="36.75" customHeight="1" x14ac:dyDescent="0.25">
      <c r="A23" s="17"/>
      <c r="B23" s="40" t="s">
        <v>15</v>
      </c>
      <c r="C23" s="27">
        <v>3</v>
      </c>
      <c r="D23" s="41" t="s">
        <v>1</v>
      </c>
      <c r="E23" s="28">
        <f>398300</f>
        <v>398300</v>
      </c>
      <c r="F23" s="28">
        <f>399300</f>
        <v>399300</v>
      </c>
      <c r="G23" s="29">
        <f>399300</f>
        <v>399300</v>
      </c>
    </row>
    <row r="24" spans="1:7" ht="15.75" x14ac:dyDescent="0.25">
      <c r="A24" s="17"/>
      <c r="B24" s="36" t="s">
        <v>14</v>
      </c>
      <c r="C24" s="21">
        <v>3</v>
      </c>
      <c r="D24" s="37">
        <v>4</v>
      </c>
      <c r="E24" s="22">
        <f>25900</f>
        <v>25900</v>
      </c>
      <c r="F24" s="22">
        <f>26900</f>
        <v>26900</v>
      </c>
      <c r="G24" s="23">
        <f>26900</f>
        <v>26900</v>
      </c>
    </row>
    <row r="25" spans="1:7" ht="47.25" x14ac:dyDescent="0.25">
      <c r="A25" s="17"/>
      <c r="B25" s="38" t="s">
        <v>31</v>
      </c>
      <c r="C25" s="24">
        <v>3</v>
      </c>
      <c r="D25" s="39">
        <v>10</v>
      </c>
      <c r="E25" s="25">
        <f>372400</f>
        <v>372400</v>
      </c>
      <c r="F25" s="25">
        <f>372400</f>
        <v>372400</v>
      </c>
      <c r="G25" s="26">
        <f>372400</f>
        <v>372400</v>
      </c>
    </row>
    <row r="26" spans="1:7" ht="15.75" x14ac:dyDescent="0.25">
      <c r="A26" s="17"/>
      <c r="B26" s="40" t="s">
        <v>13</v>
      </c>
      <c r="C26" s="27">
        <v>4</v>
      </c>
      <c r="D26" s="41" t="s">
        <v>1</v>
      </c>
      <c r="E26" s="28">
        <v>3468807.69</v>
      </c>
      <c r="F26" s="28">
        <v>5214464.78</v>
      </c>
      <c r="G26" s="29">
        <f>2994336.13</f>
        <v>2994336.13</v>
      </c>
    </row>
    <row r="27" spans="1:7" ht="15.75" x14ac:dyDescent="0.25">
      <c r="A27" s="17"/>
      <c r="B27" s="36" t="s">
        <v>12</v>
      </c>
      <c r="C27" s="21">
        <v>4</v>
      </c>
      <c r="D27" s="37">
        <v>9</v>
      </c>
      <c r="E27" s="22">
        <v>3222752.1</v>
      </c>
      <c r="F27" s="22">
        <v>5154464.78</v>
      </c>
      <c r="G27" s="23">
        <f>2734336.13</f>
        <v>2734336.13</v>
      </c>
    </row>
    <row r="28" spans="1:7" ht="31.5" x14ac:dyDescent="0.25">
      <c r="A28" s="17"/>
      <c r="B28" s="38" t="s">
        <v>11</v>
      </c>
      <c r="C28" s="24">
        <v>4</v>
      </c>
      <c r="D28" s="39">
        <v>12</v>
      </c>
      <c r="E28" s="25">
        <v>246055.59</v>
      </c>
      <c r="F28" s="25">
        <f>60000</f>
        <v>60000</v>
      </c>
      <c r="G28" s="26">
        <f>260000</f>
        <v>260000</v>
      </c>
    </row>
    <row r="29" spans="1:7" ht="31.5" x14ac:dyDescent="0.25">
      <c r="A29" s="17"/>
      <c r="B29" s="40" t="s">
        <v>10</v>
      </c>
      <c r="C29" s="27">
        <v>5</v>
      </c>
      <c r="D29" s="41" t="s">
        <v>1</v>
      </c>
      <c r="E29" s="28">
        <f>E30+E31+E32</f>
        <v>6649147.1699999999</v>
      </c>
      <c r="F29" s="28">
        <v>99755902.75</v>
      </c>
      <c r="G29" s="46">
        <v>97627630.079999998</v>
      </c>
    </row>
    <row r="30" spans="1:7" ht="15.75" x14ac:dyDescent="0.25">
      <c r="A30" s="17"/>
      <c r="B30" s="36" t="s">
        <v>9</v>
      </c>
      <c r="C30" s="21">
        <v>5</v>
      </c>
      <c r="D30" s="37">
        <v>1</v>
      </c>
      <c r="E30" s="22">
        <v>9744.41</v>
      </c>
      <c r="F30" s="22">
        <v>98450659</v>
      </c>
      <c r="G30" s="23">
        <v>96568603</v>
      </c>
    </row>
    <row r="31" spans="1:7" ht="15.75" x14ac:dyDescent="0.25">
      <c r="A31" s="17"/>
      <c r="B31" s="36" t="s">
        <v>8</v>
      </c>
      <c r="C31" s="21">
        <v>5</v>
      </c>
      <c r="D31" s="37">
        <v>2</v>
      </c>
      <c r="E31" s="22">
        <v>1112350</v>
      </c>
      <c r="F31" s="22">
        <v>38041</v>
      </c>
      <c r="G31" s="23"/>
    </row>
    <row r="32" spans="1:7" ht="15.75" x14ac:dyDescent="0.25">
      <c r="A32" s="17"/>
      <c r="B32" s="38" t="s">
        <v>7</v>
      </c>
      <c r="C32" s="24">
        <v>5</v>
      </c>
      <c r="D32" s="39">
        <v>3</v>
      </c>
      <c r="E32" s="25">
        <v>5527052.7599999998</v>
      </c>
      <c r="F32" s="25">
        <v>1267202.75</v>
      </c>
      <c r="G32" s="26">
        <f>1059027.08</f>
        <v>1059027.08</v>
      </c>
    </row>
    <row r="33" spans="1:7" ht="15.75" x14ac:dyDescent="0.25">
      <c r="A33" s="17"/>
      <c r="B33" s="40" t="s">
        <v>6</v>
      </c>
      <c r="C33" s="27">
        <v>8</v>
      </c>
      <c r="D33" s="41" t="s">
        <v>1</v>
      </c>
      <c r="E33" s="28">
        <f>3901270</f>
        <v>3901270</v>
      </c>
      <c r="F33" s="28">
        <f>3542270</f>
        <v>3542270</v>
      </c>
      <c r="G33" s="29">
        <f>3542270</f>
        <v>3542270</v>
      </c>
    </row>
    <row r="34" spans="1:7" ht="15.75" x14ac:dyDescent="0.25">
      <c r="A34" s="17"/>
      <c r="B34" s="38" t="s">
        <v>5</v>
      </c>
      <c r="C34" s="24">
        <v>8</v>
      </c>
      <c r="D34" s="39">
        <v>1</v>
      </c>
      <c r="E34" s="25">
        <f>3901270</f>
        <v>3901270</v>
      </c>
      <c r="F34" s="25">
        <f>3542270</f>
        <v>3542270</v>
      </c>
      <c r="G34" s="26">
        <f>3542270</f>
        <v>3542270</v>
      </c>
    </row>
    <row r="35" spans="1:7" ht="15.75" x14ac:dyDescent="0.25">
      <c r="A35" s="17"/>
      <c r="B35" s="40" t="s">
        <v>4</v>
      </c>
      <c r="C35" s="27">
        <v>10</v>
      </c>
      <c r="D35" s="41" t="s">
        <v>1</v>
      </c>
      <c r="E35" s="28">
        <f t="shared" ref="E35:G36" si="0">447000</f>
        <v>447000</v>
      </c>
      <c r="F35" s="28">
        <f t="shared" si="0"/>
        <v>447000</v>
      </c>
      <c r="G35" s="29">
        <f t="shared" si="0"/>
        <v>447000</v>
      </c>
    </row>
    <row r="36" spans="1:7" ht="15.75" x14ac:dyDescent="0.25">
      <c r="A36" s="17"/>
      <c r="B36" s="38" t="s">
        <v>3</v>
      </c>
      <c r="C36" s="24">
        <v>10</v>
      </c>
      <c r="D36" s="39">
        <v>1</v>
      </c>
      <c r="E36" s="25">
        <f t="shared" si="0"/>
        <v>447000</v>
      </c>
      <c r="F36" s="25">
        <f t="shared" si="0"/>
        <v>447000</v>
      </c>
      <c r="G36" s="26">
        <f t="shared" si="0"/>
        <v>447000</v>
      </c>
    </row>
    <row r="37" spans="1:7" ht="15.75" x14ac:dyDescent="0.25">
      <c r="A37" s="17"/>
      <c r="B37" s="40" t="s">
        <v>28</v>
      </c>
      <c r="C37" s="27">
        <v>11</v>
      </c>
      <c r="D37" s="41" t="s">
        <v>1</v>
      </c>
      <c r="E37" s="28">
        <f t="shared" ref="E37:G38" si="1">100000</f>
        <v>100000</v>
      </c>
      <c r="F37" s="28">
        <f t="shared" si="1"/>
        <v>100000</v>
      </c>
      <c r="G37" s="29">
        <f t="shared" si="1"/>
        <v>100000</v>
      </c>
    </row>
    <row r="38" spans="1:7" ht="15.75" x14ac:dyDescent="0.25">
      <c r="A38" s="17"/>
      <c r="B38" s="38" t="s">
        <v>35</v>
      </c>
      <c r="C38" s="24">
        <v>11</v>
      </c>
      <c r="D38" s="39">
        <v>1</v>
      </c>
      <c r="E38" s="25">
        <f t="shared" si="1"/>
        <v>100000</v>
      </c>
      <c r="F38" s="25">
        <f t="shared" si="1"/>
        <v>100000</v>
      </c>
      <c r="G38" s="26">
        <f t="shared" si="1"/>
        <v>100000</v>
      </c>
    </row>
    <row r="39" spans="1:7" ht="16.5" thickBot="1" x14ac:dyDescent="0.3">
      <c r="A39" s="17"/>
      <c r="B39" s="40" t="s">
        <v>2</v>
      </c>
      <c r="C39" s="27">
        <v>99</v>
      </c>
      <c r="D39" s="41" t="s">
        <v>1</v>
      </c>
      <c r="E39" s="28">
        <v>0</v>
      </c>
      <c r="F39" s="28">
        <f>575430</f>
        <v>575430</v>
      </c>
      <c r="G39" s="29">
        <v>1124367</v>
      </c>
    </row>
    <row r="40" spans="1:7" ht="15.75" thickBot="1" x14ac:dyDescent="0.3">
      <c r="A40" s="30"/>
      <c r="B40" s="42" t="s">
        <v>0</v>
      </c>
      <c r="C40" s="43"/>
      <c r="D40" s="43"/>
      <c r="E40" s="44">
        <f>E16+E21+E23+E26+E29+E33+E35+E37</f>
        <v>28758052.640000001</v>
      </c>
      <c r="F40" s="44">
        <f>F16+F21+F23+F26+F29+F33+F35+F37+F39</f>
        <v>123020964.78</v>
      </c>
      <c r="G40" s="44">
        <f>G16+G21+G23+G26+G29+G33+G35+G37+G39</f>
        <v>118556736.13</v>
      </c>
    </row>
    <row r="41" spans="1:7" x14ac:dyDescent="0.25">
      <c r="A41" s="30"/>
      <c r="B41" s="30"/>
      <c r="C41" s="30"/>
      <c r="D41" s="2"/>
      <c r="E41" s="1"/>
      <c r="F41" s="30"/>
      <c r="G41" s="2"/>
    </row>
  </sheetData>
  <mergeCells count="1">
    <mergeCell ref="B4:E4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функц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2023-09-13T09:13:34Z</cp:lastPrinted>
  <dcterms:created xsi:type="dcterms:W3CDTF">2016-11-24T08:46:03Z</dcterms:created>
  <dcterms:modified xsi:type="dcterms:W3CDTF">2023-10-02T11:38:50Z</dcterms:modified>
</cp:coreProperties>
</file>