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10" windowWidth="15120" windowHeight="7320" activeTab="3"/>
  </bookViews>
  <sheets>
    <sheet name="Пр 1доходы" sheetId="1" r:id="rId1"/>
    <sheet name="Пр2 Расходы Вед " sheetId="2" r:id="rId2"/>
    <sheet name="Пр3 Расходы П ПР" sheetId="3" r:id="rId3"/>
    <sheet name="Пр 4источники" sheetId="4" r:id="rId4"/>
  </sheets>
  <externalReferences>
    <externalReference r:id="rId7"/>
  </externalReferences>
  <definedNames>
    <definedName name="__bookmark_1" localSheetId="0">'[1]Доходы_НОВ'!#REF!</definedName>
    <definedName name="__bookmark_1">'[1]Доходы_НОВ'!#REF!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Print_Titles" localSheetId="0">'Пр 1доходы'!$11:$11</definedName>
    <definedName name="_xlnm.Print_Titles" localSheetId="3">'Пр 4источники'!$11:$11</definedName>
    <definedName name="_xlnm.Print_Titles" localSheetId="1">'Пр2 Расходы Вед '!$11:$11</definedName>
    <definedName name="_xlnm.Print_Titles" localSheetId="2">'Пр3 Расходы П ПР'!$16:$17</definedName>
    <definedName name="_xlnm.Print_Area" localSheetId="0">'Пр 1доходы'!$B$1:$I$125</definedName>
    <definedName name="ттт">'[1]Доходы_НОВ'!#REF!</definedName>
  </definedNames>
  <calcPr fullCalcOnLoad="1"/>
</workbook>
</file>

<file path=xl/sharedStrings.xml><?xml version="1.0" encoding="utf-8"?>
<sst xmlns="http://schemas.openxmlformats.org/spreadsheetml/2006/main" count="1155" uniqueCount="499">
  <si>
    <t>Субсидии бюджетным учреждениям</t>
  </si>
  <si>
    <t>Приложение № 2</t>
  </si>
  <si>
    <t>Оренбургской области</t>
  </si>
  <si>
    <t>Процент исполнения</t>
  </si>
  <si>
    <t/>
  </si>
  <si>
    <t>8600000000</t>
  </si>
  <si>
    <t>86</t>
  </si>
  <si>
    <t>Основное мероприятие "Обеспечение деятельности органов местного самоуправления"</t>
  </si>
  <si>
    <t>8600100000</t>
  </si>
  <si>
    <t>01</t>
  </si>
  <si>
    <t>8600110001</t>
  </si>
  <si>
    <t>10001</t>
  </si>
  <si>
    <t>120</t>
  </si>
  <si>
    <t>8600110002</t>
  </si>
  <si>
    <t>10002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</si>
  <si>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</si>
  <si>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</si>
  <si>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7500000000</t>
  </si>
  <si>
    <t>75</t>
  </si>
  <si>
    <t>7500090004</t>
  </si>
  <si>
    <t>90004</t>
  </si>
  <si>
    <t>850</t>
  </si>
  <si>
    <t>8600400000</t>
  </si>
  <si>
    <t>04</t>
  </si>
  <si>
    <t>8600451180</t>
  </si>
  <si>
    <t>51180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</si>
  <si>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</si>
  <si>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7500059302</t>
  </si>
  <si>
    <t>59302</t>
  </si>
  <si>
    <t>8500000000</t>
  </si>
  <si>
    <t>85</t>
  </si>
  <si>
    <t>Подпрограмма «Пожарная безопасность»</t>
  </si>
  <si>
    <t>8590000000</t>
  </si>
  <si>
    <t>9</t>
  </si>
  <si>
    <t>Основное мероприятие «Обеспечение первичных мер пожарной безопасности в границах населенных пунктов поселения»</t>
  </si>
  <si>
    <t>8590100000</t>
  </si>
  <si>
    <t>Обеспечение первичных мер пожарной безопасности в границах населенных пунктов поселения</t>
  </si>
  <si>
    <t>8590190053</t>
  </si>
  <si>
    <t>90053</t>
  </si>
  <si>
    <t>Подпрограмма «Дорожное хозяйство»</t>
  </si>
  <si>
    <t>8520000000</t>
  </si>
  <si>
    <t>2</t>
  </si>
  <si>
    <t>Основное мероприятие «Капитальный ремонт и ремонт сети автомобильных дорог местного значения»</t>
  </si>
  <si>
    <t>8520500000</t>
  </si>
  <si>
    <t>05</t>
  </si>
  <si>
    <t>8520590049</t>
  </si>
  <si>
    <t>90049</t>
  </si>
  <si>
    <t>Основное мероприятие «Содержание сети автомобильных дорог общего пользования местного значения»</t>
  </si>
  <si>
    <t>8520600000</t>
  </si>
  <si>
    <t>06</t>
  </si>
  <si>
    <t>8520690050</t>
  </si>
  <si>
    <t>90050</t>
  </si>
  <si>
    <t>4</t>
  </si>
  <si>
    <t>Основное мероприятие «Мероприятия в области жилищного фонда»</t>
  </si>
  <si>
    <t>8540200000</t>
  </si>
  <si>
    <t>02</t>
  </si>
  <si>
    <t>Мероприятия в области жилищного фонда</t>
  </si>
  <si>
    <t>8540290032</t>
  </si>
  <si>
    <t>90032</t>
  </si>
  <si>
    <t>Подпрограмма «Развитие в сфере благоустройства территории»</t>
  </si>
  <si>
    <t>8560000000</t>
  </si>
  <si>
    <t>6</t>
  </si>
  <si>
    <t>Основное мероприятие «Благоустройство территории поселения»</t>
  </si>
  <si>
    <t>8560100000</t>
  </si>
  <si>
    <t>8560190036</t>
  </si>
  <si>
    <t>90036</t>
  </si>
  <si>
    <t>Основное мероприятие «Освещение улиц»</t>
  </si>
  <si>
    <t>8560300000</t>
  </si>
  <si>
    <t>03</t>
  </si>
  <si>
    <t>8560390038</t>
  </si>
  <si>
    <t>90038</t>
  </si>
  <si>
    <t>Сохранение и развитие культуры</t>
  </si>
  <si>
    <t>7500070011</t>
  </si>
  <si>
    <t>70011</t>
  </si>
  <si>
    <t>610</t>
  </si>
  <si>
    <t>8100000000</t>
  </si>
  <si>
    <t>81</t>
  </si>
  <si>
    <t>Подпрограмма «Культура»</t>
  </si>
  <si>
    <t>8120000000</t>
  </si>
  <si>
    <t>Основное мероприятие «Сохранение и развитие культуры»</t>
  </si>
  <si>
    <t>8120100000</t>
  </si>
  <si>
    <t>8120170011</t>
  </si>
  <si>
    <t>85А0000000</t>
  </si>
  <si>
    <t>85А0100000</t>
  </si>
  <si>
    <t>85А01L0200</t>
  </si>
  <si>
    <t>000</t>
  </si>
  <si>
    <t>ВСЕГО РАСХОДОВ</t>
  </si>
  <si>
    <t>Условно утвержденные расходы</t>
  </si>
  <si>
    <t>00000</t>
  </si>
  <si>
    <t>00</t>
  </si>
  <si>
    <t>0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</si>
  <si>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</si>
  <si>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</si>
  <si>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</si>
  <si>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</si>
  <si>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</si>
  <si>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</si>
  <si>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</si>
  <si>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</si>
  <si>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</si>
  <si>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</si>
  <si>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</si>
  <si>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</si>
  <si>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</si>
  <si>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</si>
  <si>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</si>
  <si>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</si>
  <si>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</si>
  <si>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</si>
  <si>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</si>
  <si>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</si>
  <si>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</si>
  <si>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</si>
  <si>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</si>
  <si>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</si>
  <si>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</si>
  <si>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</si>
  <si>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</si>
  <si>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</si>
  <si>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</si>
  <si>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</si>
  <si>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муниципального образования</t>
  </si>
  <si>
    <t>к решению Совета депутатов</t>
  </si>
  <si>
    <t>0000000000</t>
  </si>
  <si>
    <t xml:space="preserve">                                                   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</si>
  <si>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</si>
  <si>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</si>
  <si>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90  00  00  00  00  0000  000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</si>
  <si>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</si>
  <si>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</si>
  <si>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</si>
  <si>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</si>
  <si>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</si>
  <si>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</si>
  <si>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</si>
  <si>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01  02  00  00  10  0000  710</t>
  </si>
  <si>
    <t>Получение кредитов от кредитных организаций бюджетами сельских поселений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</si>
  <si>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</si>
  <si>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</si>
  <si>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01  02  00  00  10  0000  810</t>
  </si>
  <si>
    <t>Погашение бюджетами сельских поселений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</si>
  <si>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</si>
  <si>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системы Российской Федерации</t>
  </si>
  <si>
    <t>01  03  01  00  00  0000  000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</si>
  <si>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</si>
  <si>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01  03  01  00  00  0000  700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</si>
  <si>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</si>
  <si>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01  03  01  00  10  0000  710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</si>
  <si>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</si>
  <si>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</si>
  <si>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</si>
  <si>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01  03  01  00  10  0000  810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</si>
  <si>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</si>
  <si>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</si>
  <si>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дефицитов бюджетов</t>
  </si>
  <si>
    <t>01  06  04  01  00  0000  000</t>
  </si>
  <si>
    <t>Исполнение государственных и муниципальных гарантий в валюте Российской Федерации</t>
  </si>
  <si>
    <t>01  06  04  01  10  0000  810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</si>
  <si>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</si>
  <si>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</si>
  <si>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</si>
  <si>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01  06  05  01  10  0000  640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</si>
  <si>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</si>
  <si>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</si>
  <si>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</si>
  <si>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</si>
  <si>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</si>
  <si>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</si>
  <si>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01  05  02  01  00  0000  510</t>
  </si>
  <si>
    <t>Увеличение прочих остатков денежных средств бюджетов</t>
  </si>
  <si>
    <t>01  05  02  01  10  0000  510</t>
  </si>
  <si>
    <t>Увеличение прочих остатков денежных средств бюджетов сельских поселений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</si>
  <si>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</si>
  <si>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</si>
  <si>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</si>
  <si>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</si>
  <si>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</si>
  <si>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</si>
  <si>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01  05  02  01  10  0000  610</t>
  </si>
  <si>
    <t>Уменьшение прочих остатков денежных средств бюджетов сельских поселений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</si>
  <si>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</si>
  <si>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</si>
  <si>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</si>
  <si>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</si>
  <si>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</si>
  <si>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</si>
  <si>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</si>
  <si>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</si>
  <si>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</si>
  <si>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</si>
  <si>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</si>
  <si>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</si>
  <si>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</si>
  <si>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</si>
  <si>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</si>
  <si>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</si>
  <si>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</si>
  <si>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</si>
  <si>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</si>
  <si>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</si>
  <si>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</si>
  <si>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</si>
  <si>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</si>
  <si>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</si>
  <si>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</si>
  <si>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</si>
  <si>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</si>
  <si>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</si>
  <si>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</si>
  <si>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</si>
  <si>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</si>
  <si>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</si>
  <si>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</si>
  <si>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</si>
  <si>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</si>
  <si>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</si>
  <si>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</si>
  <si>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</si>
  <si>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</si>
  <si>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</si>
  <si>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</si>
  <si>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</si>
  <si>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</si>
  <si>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</si>
  <si>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</si>
  <si>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</si>
  <si>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</si>
  <si>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</si>
  <si>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</si>
  <si>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</si>
  <si>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</si>
  <si>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</si>
  <si>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</si>
  <si>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</si>
  <si>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</si>
  <si>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</si>
  <si>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</si>
  <si>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</si>
  <si>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</si>
  <si>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</si>
  <si>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</si>
  <si>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</si>
  <si>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</si>
  <si>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</si>
  <si>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</si>
  <si>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</si>
  <si>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</si>
  <si>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</si>
  <si>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</si>
  <si>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</si>
  <si>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</si>
  <si>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</si>
  <si>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</si>
  <si>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</si>
  <si>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</si>
  <si>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</si>
  <si>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</si>
  <si>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</si>
  <si>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</si>
  <si>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</si>
  <si>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</si>
  <si>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</si>
  <si>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</si>
  <si>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</si>
  <si>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</si>
  <si>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</si>
  <si>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</si>
  <si>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</si>
  <si>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</si>
  <si>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</si>
  <si>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</si>
  <si>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</si>
  <si>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</si>
  <si>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</si>
  <si>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</si>
  <si>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</si>
  <si>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</si>
  <si>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Приложение № 1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</si>
  <si>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</si>
  <si>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</si>
  <si>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</si>
  <si>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</si>
  <si>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</si>
  <si>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</si>
  <si>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</si>
  <si>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</si>
  <si>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</si>
  <si>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</si>
  <si>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</si>
  <si>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</si>
  <si>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</si>
  <si>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</si>
  <si>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</si>
  <si>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</si>
  <si>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</si>
  <si>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</si>
  <si>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</t>
    </r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</si>
  <si>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</si>
  <si>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</si>
  <si>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</si>
  <si>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</si>
  <si>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</si>
  <si>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</si>
  <si>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</si>
  <si>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</si>
  <si>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</si>
  <si>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</si>
  <si>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</si>
  <si>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</si>
  <si>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</si>
  <si>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</si>
  <si>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</si>
  <si>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</si>
  <si>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</si>
  <si>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</si>
  <si>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</si>
  <si>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</si>
  <si>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</si>
  <si>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</si>
  <si>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</si>
  <si>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</si>
  <si>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</si>
  <si>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</si>
  <si>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</si>
  <si>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</si>
  <si>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</si>
  <si>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ИТОГО  ДОХОДОВ</t>
  </si>
  <si>
    <t>2 04 05099 10 9000 180</t>
  </si>
  <si>
    <t>Прочие безвозмездные поступления от негосударственных организаций в бюджеты сельских поселений</t>
  </si>
  <si>
    <t>Обеспечение деятельности финансовых. Налоговых и таможенных органов и органов финансового (финансово-бюджетного) надзора.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</si>
  <si>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</si>
  <si>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</si>
  <si>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</si>
  <si>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</si>
  <si>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1 06 06033 10 2100 110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</si>
  <si>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</si>
  <si>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</si>
  <si>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Дотации бюджетам сельских поселений на поддержку мер по обеспечению сбалансированности бюджетов, за счет средств областного бюджета</t>
  </si>
  <si>
    <t>Исполнено</t>
  </si>
  <si>
    <t>Приложение № 4</t>
  </si>
  <si>
    <t>Отклонения от утвержденного бюджета</t>
  </si>
  <si>
    <t>% исполнения к утверж. Бюджету</t>
  </si>
  <si>
    <t>% исполнения к уточн. Бюджету</t>
  </si>
  <si>
    <t xml:space="preserve">   </t>
  </si>
  <si>
    <t>Приложение № 3</t>
  </si>
  <si>
    <t xml:space="preserve">Источники финансирования дефицита бюджета </t>
  </si>
  <si>
    <t xml:space="preserve">по кодам классификации источников финансирования дефицитов бюджетов     </t>
  </si>
  <si>
    <t xml:space="preserve">по разделам  и  подразделам классификации расходов бюджета                </t>
  </si>
  <si>
    <t xml:space="preserve"> Доходы  бюджета  </t>
  </si>
  <si>
    <t xml:space="preserve">по кодам классификации доходов бюджета </t>
  </si>
  <si>
    <t>Ведомственная структура расходов  бюджета</t>
  </si>
  <si>
    <t>Осуществление деятельности главы муниципального образования</t>
  </si>
  <si>
    <t>Расходы на выплаты персоналу государственных (муниципальных) органов</t>
  </si>
  <si>
    <t>НЕПРОГРАММНЫЕ МЕРОПРИЯТИЯ ПОСЕЛЕНИЙ</t>
  </si>
  <si>
    <t>Иные закупки товаров, работ и услуг для обеспечения государственных (муниципальных) нужд</t>
  </si>
  <si>
    <t>Содержание аппарата администрации МО</t>
  </si>
  <si>
    <t>Уплата налогов, сборов и иных платежей</t>
  </si>
  <si>
    <t>Уплата членских взносов</t>
  </si>
  <si>
    <t>Основное мероприятие "Осуществление переданных полномочий из бюджетов других уровней"</t>
  </si>
  <si>
    <t>Осуществление первичного воинского учета на территориях, где отсутствуют военные комиссариаты</t>
  </si>
  <si>
    <t>Капитальный ремонт и ремонт сети автомобильных дорог местного значения</t>
  </si>
  <si>
    <t>Содержание сети автомобильных дорог общего пользования местного значения</t>
  </si>
  <si>
    <t>Благоустройство территории поселения</t>
  </si>
  <si>
    <t>Освещение улиц</t>
  </si>
  <si>
    <t>1 01 02030 01 2100 110</t>
  </si>
  <si>
    <t>1 01 02020 01 1000 110</t>
  </si>
  <si>
    <t>1 01 02020 01 2100 110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</si>
  <si>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</si>
  <si>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</si>
  <si>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</si>
  <si>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</si>
  <si>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</si>
  <si>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1 03 02231 01 0000 110</t>
  </si>
  <si>
    <t>1 03 02241 01 0000 110</t>
  </si>
  <si>
    <t>1 03 02251 01 0000 110</t>
  </si>
  <si>
    <t>1 03 02261 01 0000 110</t>
  </si>
  <si>
    <t>1 05 03010 01 2100 110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</si>
  <si>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</si>
  <si>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</si>
  <si>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</si>
  <si>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1 06 01030 10 2100 110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</si>
  <si>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</si>
  <si>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</si>
  <si>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</si>
  <si>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</si>
  <si>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</si>
  <si>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</si>
  <si>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1 08 04020 01 1000 110</t>
  </si>
  <si>
    <t>2 02 35118 10 0000 150</t>
  </si>
  <si>
    <t>2 02 35118 00 0000 150</t>
  </si>
  <si>
    <t>2 02 35930 10 0000 150</t>
  </si>
  <si>
    <t xml:space="preserve"> Нижнепавловский сельсовет Оренбургского района Оренбургской области</t>
  </si>
  <si>
    <t xml:space="preserve"> муниципального образования Нижнепавловский сельсовет Оренбургского района Оренбургской области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</si>
  <si>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</si>
  <si>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1 01 02030 01 3000 110 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</si>
  <si>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</si>
  <si>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Субсидии бюджетам бюджетной системы Российской Федерации (межбюджетные субсидии)</t>
  </si>
  <si>
    <t>2 02 20000 00 0000 150</t>
  </si>
  <si>
    <t>202 49999 10 0000 150</t>
  </si>
  <si>
    <t xml:space="preserve">муниципального образования Нижнепавловский сельсовет Оренбургского района Оренбургской области                                                   </t>
  </si>
  <si>
    <t>Нижнепавловский сельсовет Оренбургского района</t>
  </si>
  <si>
    <t>S0010</t>
  </si>
  <si>
    <t>Б</t>
  </si>
  <si>
    <t xml:space="preserve">Нижнепавловский сельсовет Оренбургского района </t>
  </si>
  <si>
    <t xml:space="preserve">Расходы   бюджета  муниципального образования Нижнепавловский  сельсовет Оренбургского района Оренбургской области    </t>
  </si>
  <si>
    <t>Другие вопросы в области национальной безопасности и правоохранительной деятельности</t>
  </si>
  <si>
    <t xml:space="preserve">Пенсионное обеспечение </t>
  </si>
  <si>
    <t>Физическая культура и спорт</t>
  </si>
  <si>
    <t xml:space="preserve"> Нижнепавловский сельсовет Оренбургского района </t>
  </si>
  <si>
    <t>муниципального образования Нижнепавловский сельсовет Оренбургского района Оренбургской области</t>
  </si>
  <si>
    <t>Исполнение судебных актов</t>
  </si>
  <si>
    <t>Уплата иных платежей</t>
  </si>
  <si>
    <t>Муниципальная программа "Совершенствование муниципального управления в муниципальном образовании Нижнепавловский сельсовет Оренбургского района Оренбургской области на 2017-2023 годы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</si>
  <si>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</si>
  <si>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</si>
  <si>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Расходы на выплату персоналу казенных учреждений</t>
  </si>
  <si>
    <t>Уплата налога на имущество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</si>
  <si>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</si>
  <si>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2021 года"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</si>
  <si>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</si>
  <si>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</si>
  <si>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Подпрограмма "Жилищное хозяйство"</t>
  </si>
  <si>
    <t>Капитальные вложения в объекты муниципальной собственности</t>
  </si>
  <si>
    <t>Капитальные вложения в объекты государственной (муниципальной) собственности</t>
  </si>
  <si>
    <t>Бюджетные инвестиции</t>
  </si>
  <si>
    <t>Подпрограмма "Коммунальное хозяйство и модернизация объектов коммунальной инфраструктуры"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</si>
  <si>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</si>
  <si>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</si>
  <si>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202 49999 10 6777 150</t>
  </si>
  <si>
    <t>Прочие межбюджетные трансферты, передаваемые бюджетам сельских поселений для обеспечения повышеия оплаты труда работников муниципальных учреждений культуры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</si>
  <si>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</si>
  <si>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</si>
  <si>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 xml:space="preserve">2 02 15002 10 0000 150 </t>
  </si>
  <si>
    <t>Дотации бюджетам на поддержку мер по обеспечению сбалансированности бюджетов</t>
  </si>
  <si>
    <t>Основное мероприятие "Осуществление мер по противодействию коррупции в границах поселения"</t>
  </si>
  <si>
    <t>Межбюджетные трансферты районому бюджету на выполнение полномочий по осуществлению мер по противодействию коррупции в границах поселения</t>
  </si>
  <si>
    <t>Муниципальная программа "Совершенствование муниципального управления в муниципальном образовании Нижнепавловский сельсовет Оренбургского района Оренбургской области на 2017 - 2019 годы"</t>
  </si>
  <si>
    <t>Финансовое обеспечение повышения оплаты труда отдельных категорий работников муниципальных учреждений</t>
  </si>
  <si>
    <t>Г</t>
  </si>
  <si>
    <t>ФИЗИЧЕСКАЯ КУЛЬТУРА И СПОРТ</t>
  </si>
  <si>
    <t>Муниципальная программа «Устойчивое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2020 года»</t>
  </si>
  <si>
    <t>Подпрограмма "Развитие физической культуры"</t>
  </si>
  <si>
    <t>Основное мероприятие "Повышение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</si>
  <si>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</si>
  <si>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Муниципальная доплата к пенсиям муниципальным служащим</t>
  </si>
  <si>
    <t>Публичные нормативные социальные выплаты гражданам</t>
  </si>
  <si>
    <t>Муниципальная программа «Развитие культуры села на 2019-2023 годы»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</si>
  <si>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2022 года"</t>
  </si>
  <si>
    <t>Муниципальная программа «Устойчивое развитие сельской территории муниципального образования Нижнепавловский  сельсовет Оренбургского района Оренбургской области на 2016–2018 годы и на период до 2022 года»</t>
  </si>
  <si>
    <t>Муниципальная программа «Устойчивое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2022 года»</t>
  </si>
  <si>
    <t>Муниципальная программа "Совершенствование муниципального управления в муниципальном образовании Нижнепавловский сельсовет Оренбургского района Оренбургской области на 2017 - 2023 годы"</t>
  </si>
  <si>
    <t>1 16 10000 00 0000 140</t>
  </si>
  <si>
    <t>Платежи в целях возмещения причиненного ущерба (убытков)</t>
  </si>
  <si>
    <t>1 16 10123 01 0101 140</t>
  </si>
  <si>
    <t>Доходы от денежных взысканий (штрафов), поступающие в счет погашения задолжености, образовавшейся до 01 января 2020 года, подлежащей зачислению в бюджет муниципального образования по нормативам, действующим до 1 января 2020 года</t>
  </si>
  <si>
    <t>20245160 10 0000 150</t>
  </si>
  <si>
    <t>2 02 35930 00 0000 150</t>
  </si>
  <si>
    <t>2 02 30000 00 0000 150</t>
  </si>
  <si>
    <t>2 02 15002 10 0002 150</t>
  </si>
  <si>
    <t>2 02 15002 10 0001 150</t>
  </si>
  <si>
    <t>2 02 10000 00 0000 150</t>
  </si>
  <si>
    <t>2 02 16001 00 0000 150</t>
  </si>
  <si>
    <t>2 02 16001 10 0000 150</t>
  </si>
  <si>
    <t>2 02 16001 10 0001 150</t>
  </si>
  <si>
    <t>2 02 16001 10 0002 150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</si>
  <si>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власим другого уровня</t>
  </si>
  <si>
    <t>1 06 06033 10 3000 110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</si>
  <si>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</si>
  <si>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</si>
  <si>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2 18 00000 10 0000 150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</si>
  <si>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</si>
  <si>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</si>
  <si>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2 18 60010 10 0000 150</t>
  </si>
  <si>
    <t>Администрация муниципального образования Нижнепавловский сельсовет Оренбургского района Оренбургской области</t>
  </si>
  <si>
    <t>Подпрограмма "Развитие системы градорегулирования"</t>
  </si>
  <si>
    <t>Основное мероприятие"Финансовое обеспечение полномочий в области градостроительной деятельности"</t>
  </si>
  <si>
    <t>Финансовое обеспечение полномочий в области градостроительной деятельности</t>
  </si>
  <si>
    <t>Межбюджетные трансферты</t>
  </si>
  <si>
    <t>Непрограммные мероприятия поселения</t>
  </si>
  <si>
    <t>Организация и материально-техническое обеспечение подготовки и проведения муниципальных выборов</t>
  </si>
  <si>
    <t>Иные бюджетные ассигнования</t>
  </si>
  <si>
    <t>Специальные расходы</t>
  </si>
  <si>
    <t>Обеспечение проведения выборов и референдумов</t>
  </si>
  <si>
    <t>_______________ № _______</t>
  </si>
  <si>
    <t xml:space="preserve"> ___________________ № _______ </t>
  </si>
  <si>
    <t>Дотации бюджетам сельских поселений на поддержку мер по обеспечению сбалансированности бюджетов, на уплату налога на имущество</t>
  </si>
  <si>
    <t xml:space="preserve">___________ года №_______ </t>
  </si>
  <si>
    <t>__________ года №_____</t>
  </si>
  <si>
    <t>Утверждено на 2022г. Решением СД № 55 от 21.12.2021г.</t>
  </si>
  <si>
    <t>Уточнено на 2022г.</t>
  </si>
  <si>
    <t>Кассовое исполнение на 01.01.2023г.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</si>
  <si>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</si>
  <si>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</si>
  <si>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2 02 25464 00 0000 150</t>
  </si>
  <si>
    <t>2 02 25467 10 0000 150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</si>
  <si>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</si>
  <si>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</si>
  <si>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П3</t>
  </si>
  <si>
    <t>L4670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</si>
</sst>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"/>
    <numFmt numFmtId="175" formatCode="00"/>
    <numFmt numFmtId="176" formatCode="0000000000"/>
    <numFmt numFmtId="177" formatCode="0000"/>
    <numFmt numFmtId="178" formatCode="000\.00\.000\.0"/>
    <numFmt numFmtId="179" formatCode="00\ 0\ 0000;;"/>
    <numFmt numFmtId="180" formatCode="#,##0.00_ ;[Red]\-#,##0.00\ "/>
    <numFmt numFmtId="181" formatCode="_-* #,##0.0_р_._-;\-* #,##0.0_р_._-;_-* &quot;-&quot;??_р_._-;_-@_-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  <numFmt numFmtId="188" formatCode="#,##0.0_ ;\-#,##0.0\ "/>
    <numFmt numFmtId="189" formatCode="#,##0.0\ &quot;₽&quot;;\-#,##0.0\ &quot;₽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/>
      <bottom style="thin"/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4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/>
      <protection hidden="1"/>
    </xf>
    <xf numFmtId="175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0" fontId="10" fillId="0" borderId="0" xfId="53" applyNumberFormat="1" applyFont="1" applyFill="1" applyAlignment="1" applyProtection="1">
      <alignment horizontal="center" vertical="center"/>
      <protection hidden="1"/>
    </xf>
    <xf numFmtId="0" fontId="8" fillId="0" borderId="12" xfId="53" applyNumberFormat="1" applyFont="1" applyFill="1" applyBorder="1" applyAlignment="1" applyProtection="1">
      <alignment horizontal="center" vertical="center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Continuous" vertical="top"/>
      <protection hidden="1"/>
    </xf>
    <xf numFmtId="0" fontId="2" fillId="0" borderId="0" xfId="53" applyNumberFormat="1" applyFont="1" applyFill="1" applyAlignment="1" applyProtection="1">
      <alignment horizontal="centerContinuous" vertical="center"/>
      <protection hidden="1"/>
    </xf>
    <xf numFmtId="0" fontId="12" fillId="0" borderId="0" xfId="53" applyNumberFormat="1" applyFont="1" applyFill="1" applyAlignment="1" applyProtection="1">
      <alignment horizontal="left" vertical="center"/>
      <protection hidden="1"/>
    </xf>
    <xf numFmtId="0" fontId="12" fillId="0" borderId="0" xfId="53" applyNumberFormat="1" applyFont="1" applyFill="1" applyAlignment="1" applyProtection="1">
      <alignment horizontal="centerContinuous" vertical="center"/>
      <protection hidden="1"/>
    </xf>
    <xf numFmtId="0" fontId="8" fillId="0" borderId="0" xfId="53" applyNumberFormat="1" applyFont="1" applyFill="1" applyAlignment="1" applyProtection="1">
      <alignment horizontal="centerContinuous" vertical="center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8" fillId="0" borderId="0" xfId="53" applyNumberFormat="1" applyFont="1" applyFill="1" applyAlignment="1" applyProtection="1">
      <alignment horizontal="centerContinuous"/>
      <protection hidden="1"/>
    </xf>
    <xf numFmtId="0" fontId="12" fillId="0" borderId="0" xfId="53" applyNumberFormat="1" applyFont="1" applyFill="1" applyAlignment="1" applyProtection="1">
      <alignment horizontal="right"/>
      <protection hidden="1"/>
    </xf>
    <xf numFmtId="0" fontId="12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8" fillId="0" borderId="0" xfId="53" applyNumberFormat="1" applyFont="1" applyFill="1" applyAlignment="1" applyProtection="1">
      <alignment horizontal="left"/>
      <protection hidden="1"/>
    </xf>
    <xf numFmtId="0" fontId="12" fillId="0" borderId="0" xfId="53" applyNumberFormat="1" applyFont="1" applyFill="1" applyAlignment="1" applyProtection="1">
      <alignment horizontal="centerContinuous"/>
      <protection hidden="1"/>
    </xf>
    <xf numFmtId="0" fontId="3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175" fontId="9" fillId="0" borderId="11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NumberFormat="1" applyFont="1" applyFill="1" applyAlignment="1" applyProtection="1">
      <alignment/>
      <protection hidden="1"/>
    </xf>
    <xf numFmtId="0" fontId="9" fillId="0" borderId="0" xfId="53" applyNumberFormat="1" applyFont="1" applyFill="1" applyAlignment="1" applyProtection="1">
      <alignment horizontal="centerContinuous" vertical="center"/>
      <protection hidden="1"/>
    </xf>
    <xf numFmtId="0" fontId="8" fillId="0" borderId="0" xfId="53" applyNumberFormat="1" applyFont="1" applyFill="1" applyAlignment="1" applyProtection="1">
      <alignment horizontal="centerContinuous" vertical="top"/>
      <protection hidden="1"/>
    </xf>
    <xf numFmtId="178" fontId="8" fillId="0" borderId="14" xfId="53" applyNumberFormat="1" applyFont="1" applyFill="1" applyBorder="1" applyAlignment="1" applyProtection="1">
      <alignment horizontal="left" vertical="center" wrapText="1"/>
      <protection hidden="1"/>
    </xf>
    <xf numFmtId="178" fontId="8" fillId="0" borderId="15" xfId="53" applyNumberFormat="1" applyFont="1" applyFill="1" applyBorder="1" applyAlignment="1" applyProtection="1">
      <alignment horizontal="left" vertical="center" wrapText="1"/>
      <protection hidden="1"/>
    </xf>
    <xf numFmtId="1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8" fillId="0" borderId="16" xfId="53" applyNumberFormat="1" applyFont="1" applyFill="1" applyBorder="1" applyAlignment="1" applyProtection="1">
      <alignment/>
      <protection hidden="1"/>
    </xf>
    <xf numFmtId="0" fontId="14" fillId="0" borderId="0" xfId="70" applyFill="1" applyProtection="1">
      <alignment/>
      <protection/>
    </xf>
    <xf numFmtId="181" fontId="7" fillId="0" borderId="0" xfId="84" applyNumberFormat="1" applyFont="1" applyFill="1" applyAlignment="1" applyProtection="1">
      <alignment/>
      <protection/>
    </xf>
    <xf numFmtId="0" fontId="15" fillId="0" borderId="0" xfId="70" applyFont="1" applyFill="1" applyProtection="1">
      <alignment/>
      <protection/>
    </xf>
    <xf numFmtId="181" fontId="1" fillId="0" borderId="0" xfId="84" applyNumberFormat="1" applyFont="1" applyFill="1" applyAlignment="1" applyProtection="1">
      <alignment/>
      <protection/>
    </xf>
    <xf numFmtId="181" fontId="1" fillId="0" borderId="0" xfId="84" applyNumberFormat="1" applyFont="1" applyFill="1" applyAlignment="1" applyProtection="1">
      <alignment/>
      <protection locked="0"/>
    </xf>
    <xf numFmtId="49" fontId="7" fillId="0" borderId="17" xfId="74" applyNumberFormat="1" applyFont="1" applyFill="1" applyBorder="1" applyAlignment="1">
      <alignment horizontal="center" vertical="top"/>
      <protection/>
    </xf>
    <xf numFmtId="0" fontId="11" fillId="0" borderId="18" xfId="74" applyFont="1" applyFill="1" applyBorder="1" applyAlignment="1">
      <alignment vertical="top" wrapText="1"/>
      <protection/>
    </xf>
    <xf numFmtId="181" fontId="11" fillId="0" borderId="18" xfId="84" applyNumberFormat="1" applyFont="1" applyFill="1" applyBorder="1" applyAlignment="1" applyProtection="1">
      <alignment vertical="top"/>
      <protection/>
    </xf>
    <xf numFmtId="49" fontId="7" fillId="0" borderId="19" xfId="74" applyNumberFormat="1" applyFont="1" applyFill="1" applyBorder="1" applyAlignment="1">
      <alignment horizontal="center" vertical="top"/>
      <protection/>
    </xf>
    <xf numFmtId="0" fontId="11" fillId="0" borderId="11" xfId="74" applyFont="1" applyFill="1" applyBorder="1" applyAlignment="1">
      <alignment vertical="top" wrapText="1"/>
      <protection/>
    </xf>
    <xf numFmtId="181" fontId="11" fillId="0" borderId="11" xfId="84" applyNumberFormat="1" applyFont="1" applyFill="1" applyBorder="1" applyAlignment="1" applyProtection="1">
      <alignment vertical="top"/>
      <protection/>
    </xf>
    <xf numFmtId="181" fontId="11" fillId="0" borderId="20" xfId="84" applyNumberFormat="1" applyFont="1" applyFill="1" applyBorder="1" applyAlignment="1" applyProtection="1">
      <alignment vertical="top"/>
      <protection/>
    </xf>
    <xf numFmtId="181" fontId="11" fillId="0" borderId="11" xfId="84" applyNumberFormat="1" applyFont="1" applyFill="1" applyBorder="1" applyAlignment="1" applyProtection="1">
      <alignment vertical="top"/>
      <protection locked="0"/>
    </xf>
    <xf numFmtId="181" fontId="11" fillId="0" borderId="20" xfId="84" applyNumberFormat="1" applyFont="1" applyFill="1" applyBorder="1" applyAlignment="1" applyProtection="1">
      <alignment vertical="top"/>
      <protection locked="0"/>
    </xf>
    <xf numFmtId="0" fontId="7" fillId="0" borderId="0" xfId="73" applyFont="1" applyFill="1" applyProtection="1">
      <alignment/>
      <protection/>
    </xf>
    <xf numFmtId="0" fontId="7" fillId="0" borderId="0" xfId="73" applyFont="1" applyFill="1" applyProtection="1">
      <alignment/>
      <protection locked="0"/>
    </xf>
    <xf numFmtId="0" fontId="7" fillId="0" borderId="11" xfId="73" applyNumberFormat="1" applyFont="1" applyFill="1" applyBorder="1" applyAlignment="1" applyProtection="1">
      <alignment horizontal="left" vertical="center" wrapText="1"/>
      <protection/>
    </xf>
    <xf numFmtId="2" fontId="11" fillId="0" borderId="11" xfId="84" applyNumberFormat="1" applyFont="1" applyFill="1" applyBorder="1" applyAlignment="1" applyProtection="1">
      <alignment vertical="top"/>
      <protection/>
    </xf>
    <xf numFmtId="173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NumberFormat="1" applyFont="1" applyFill="1" applyAlignment="1" applyProtection="1">
      <alignment horizontal="center"/>
      <protection hidden="1"/>
    </xf>
    <xf numFmtId="0" fontId="8" fillId="0" borderId="0" xfId="53" applyNumberFormat="1" applyFont="1" applyFill="1" applyBorder="1" applyAlignment="1" applyProtection="1">
      <alignment horizontal="centerContinuous" vertical="top"/>
      <protection hidden="1"/>
    </xf>
    <xf numFmtId="0" fontId="8" fillId="0" borderId="0" xfId="53" applyNumberFormat="1" applyFont="1" applyFill="1" applyBorder="1" applyAlignment="1" applyProtection="1">
      <alignment horizontal="right"/>
      <protection hidden="1"/>
    </xf>
    <xf numFmtId="0" fontId="8" fillId="0" borderId="0" xfId="53" applyNumberFormat="1" applyFont="1" applyFill="1" applyBorder="1" applyAlignment="1" applyProtection="1">
      <alignment horizontal="right" vertical="center"/>
      <protection hidden="1"/>
    </xf>
    <xf numFmtId="173" fontId="9" fillId="0" borderId="11" xfId="53" applyNumberFormat="1" applyFont="1" applyFill="1" applyBorder="1" applyAlignment="1" applyProtection="1">
      <alignment horizontal="center" vertical="center"/>
      <protection hidden="1"/>
    </xf>
    <xf numFmtId="4" fontId="7" fillId="0" borderId="0" xfId="85" applyNumberFormat="1" applyFont="1" applyFill="1" applyAlignment="1" applyProtection="1">
      <alignment vertical="center"/>
      <protection/>
    </xf>
    <xf numFmtId="4" fontId="7" fillId="0" borderId="0" xfId="85" applyNumberFormat="1" applyFont="1" applyFill="1" applyAlignment="1" applyProtection="1">
      <alignment horizontal="right" vertical="center"/>
      <protection locked="0"/>
    </xf>
    <xf numFmtId="181" fontId="7" fillId="0" borderId="0" xfId="85" applyNumberFormat="1" applyFont="1" applyFill="1" applyAlignment="1" applyProtection="1">
      <alignment vertical="center"/>
      <protection/>
    </xf>
    <xf numFmtId="0" fontId="7" fillId="0" borderId="0" xfId="70" applyFont="1" applyFill="1" applyProtection="1">
      <alignment/>
      <protection/>
    </xf>
    <xf numFmtId="181" fontId="21" fillId="0" borderId="0" xfId="84" applyNumberFormat="1" applyFont="1" applyFill="1" applyAlignment="1" applyProtection="1">
      <alignment/>
      <protection/>
    </xf>
    <xf numFmtId="181" fontId="21" fillId="0" borderId="0" xfId="84" applyNumberFormat="1" applyFont="1" applyFill="1" applyAlignment="1" applyProtection="1">
      <alignment/>
      <protection locked="0"/>
    </xf>
    <xf numFmtId="181" fontId="21" fillId="0" borderId="0" xfId="84" applyNumberFormat="1" applyFont="1" applyFill="1" applyAlignment="1" applyProtection="1">
      <alignment horizontal="right"/>
      <protection locked="0"/>
    </xf>
    <xf numFmtId="0" fontId="8" fillId="0" borderId="0" xfId="70" applyFont="1" applyFill="1" applyProtection="1">
      <alignment/>
      <protection/>
    </xf>
    <xf numFmtId="181" fontId="22" fillId="0" borderId="0" xfId="84" applyNumberFormat="1" applyFont="1" applyFill="1" applyAlignment="1" applyProtection="1">
      <alignment/>
      <protection/>
    </xf>
    <xf numFmtId="181" fontId="22" fillId="0" borderId="0" xfId="84" applyNumberFormat="1" applyFont="1" applyFill="1" applyAlignment="1" applyProtection="1">
      <alignment/>
      <protection locked="0"/>
    </xf>
    <xf numFmtId="4" fontId="5" fillId="0" borderId="0" xfId="53" applyNumberFormat="1" applyFont="1" applyFill="1" applyAlignment="1" applyProtection="1">
      <alignment vertical="center"/>
      <protection hidden="1"/>
    </xf>
    <xf numFmtId="4" fontId="5" fillId="0" borderId="0" xfId="53" applyNumberFormat="1" applyFont="1" applyFill="1" applyAlignment="1" applyProtection="1">
      <alignment horizontal="right" vertical="center"/>
      <protection hidden="1"/>
    </xf>
    <xf numFmtId="4" fontId="7" fillId="0" borderId="0" xfId="53" applyNumberFormat="1" applyFont="1" applyFill="1" applyAlignment="1" applyProtection="1">
      <alignment vertical="center"/>
      <protection hidden="1"/>
    </xf>
    <xf numFmtId="0" fontId="7" fillId="0" borderId="0" xfId="53" applyNumberFormat="1" applyFont="1" applyFill="1" applyAlignment="1" applyProtection="1">
      <alignment vertical="center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77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177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6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3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2" fontId="8" fillId="0" borderId="11" xfId="53" applyNumberFormat="1" applyFont="1" applyFill="1" applyBorder="1" applyAlignment="1" applyProtection="1">
      <alignment horizontal="right" vertical="center"/>
      <protection hidden="1"/>
    </xf>
    <xf numFmtId="0" fontId="4" fillId="0" borderId="20" xfId="53" applyNumberFormat="1" applyFont="1" applyFill="1" applyBorder="1" applyAlignment="1" applyProtection="1">
      <alignment/>
      <protection hidden="1"/>
    </xf>
    <xf numFmtId="49" fontId="7" fillId="0" borderId="21" xfId="74" applyNumberFormat="1" applyFont="1" applyFill="1" applyBorder="1" applyAlignment="1">
      <alignment horizontal="center" vertical="top"/>
      <protection/>
    </xf>
    <xf numFmtId="0" fontId="11" fillId="0" borderId="22" xfId="74" applyFont="1" applyFill="1" applyBorder="1" applyAlignment="1">
      <alignment vertical="top" wrapText="1"/>
      <protection/>
    </xf>
    <xf numFmtId="0" fontId="2" fillId="0" borderId="0" xfId="53" applyFill="1" applyProtection="1">
      <alignment/>
      <protection hidden="1"/>
    </xf>
    <xf numFmtId="0" fontId="2" fillId="0" borderId="0" xfId="53" applyFill="1">
      <alignment/>
      <protection/>
    </xf>
    <xf numFmtId="0" fontId="2" fillId="0" borderId="0" xfId="53" applyFill="1" applyBorder="1">
      <alignment/>
      <protection/>
    </xf>
    <xf numFmtId="0" fontId="2" fillId="0" borderId="0" xfId="53" applyFont="1" applyFill="1">
      <alignment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center"/>
    </xf>
    <xf numFmtId="0" fontId="2" fillId="0" borderId="23" xfId="53" applyFill="1" applyBorder="1">
      <alignment/>
      <protection/>
    </xf>
    <xf numFmtId="4" fontId="7" fillId="0" borderId="0" xfId="73" applyNumberFormat="1" applyFont="1" applyFill="1" applyAlignment="1">
      <alignment vertical="center"/>
      <protection/>
    </xf>
    <xf numFmtId="0" fontId="7" fillId="0" borderId="0" xfId="73" applyFont="1" applyFill="1">
      <alignment/>
      <protection/>
    </xf>
    <xf numFmtId="0" fontId="5" fillId="0" borderId="0" xfId="73" applyFont="1" applyFill="1">
      <alignment/>
      <protection/>
    </xf>
    <xf numFmtId="0" fontId="18" fillId="0" borderId="11" xfId="73" applyFont="1" applyFill="1" applyBorder="1" applyAlignment="1">
      <alignment horizontal="left" vertical="top" wrapText="1"/>
      <protection/>
    </xf>
    <xf numFmtId="4" fontId="18" fillId="0" borderId="11" xfId="73" applyNumberFormat="1" applyFont="1" applyFill="1" applyBorder="1" applyAlignment="1">
      <alignment horizontal="center" vertical="center" wrapText="1"/>
      <protection/>
    </xf>
    <xf numFmtId="0" fontId="17" fillId="0" borderId="11" xfId="73" applyFont="1" applyFill="1" applyBorder="1" applyAlignment="1">
      <alignment horizontal="left" vertical="top" wrapText="1"/>
      <protection/>
    </xf>
    <xf numFmtId="4" fontId="17" fillId="0" borderId="11" xfId="73" applyNumberFormat="1" applyFont="1" applyFill="1" applyBorder="1" applyAlignment="1">
      <alignment horizontal="center" vertical="center" wrapText="1"/>
      <protection/>
    </xf>
    <xf numFmtId="0" fontId="5" fillId="0" borderId="11" xfId="73" applyNumberFormat="1" applyFont="1" applyFill="1" applyBorder="1" applyAlignment="1" applyProtection="1">
      <alignment horizontal="left" vertical="center" wrapText="1"/>
      <protection/>
    </xf>
    <xf numFmtId="0" fontId="18" fillId="0" borderId="11" xfId="73" applyFont="1" applyFill="1" applyBorder="1" applyAlignment="1">
      <alignment horizontal="left" vertical="center" wrapText="1"/>
      <protection/>
    </xf>
    <xf numFmtId="0" fontId="19" fillId="0" borderId="11" xfId="73" applyFont="1" applyFill="1" applyBorder="1" applyAlignment="1">
      <alignment horizontal="left" vertical="top" wrapText="1"/>
      <protection/>
    </xf>
    <xf numFmtId="4" fontId="19" fillId="0" borderId="11" xfId="73" applyNumberFormat="1" applyFont="1" applyFill="1" applyBorder="1" applyAlignment="1">
      <alignment horizontal="center" vertical="center" wrapText="1"/>
      <protection/>
    </xf>
    <xf numFmtId="0" fontId="7" fillId="0" borderId="11" xfId="73" applyFont="1" applyFill="1" applyBorder="1" applyAlignment="1">
      <alignment horizontal="left" vertical="top" wrapText="1"/>
      <protection/>
    </xf>
    <xf numFmtId="0" fontId="7" fillId="0" borderId="11" xfId="70" applyFont="1" applyFill="1" applyBorder="1" applyAlignment="1">
      <alignment vertical="top" wrapText="1"/>
      <protection/>
    </xf>
    <xf numFmtId="0" fontId="7" fillId="0" borderId="0" xfId="73" applyFont="1" applyFill="1" applyAlignment="1">
      <alignment vertical="center"/>
      <protection/>
    </xf>
    <xf numFmtId="0" fontId="9" fillId="0" borderId="24" xfId="70" applyFont="1" applyFill="1" applyBorder="1" applyAlignment="1" applyProtection="1">
      <alignment horizontal="center" vertical="center"/>
      <protection/>
    </xf>
    <xf numFmtId="0" fontId="9" fillId="0" borderId="25" xfId="70" applyFont="1" applyFill="1" applyBorder="1" applyAlignment="1">
      <alignment horizontal="center" vertical="center" wrapText="1"/>
      <protection/>
    </xf>
    <xf numFmtId="181" fontId="20" fillId="0" borderId="25" xfId="84" applyNumberFormat="1" applyFont="1" applyFill="1" applyBorder="1" applyAlignment="1" applyProtection="1">
      <alignment horizontal="center" vertical="center" wrapText="1"/>
      <protection/>
    </xf>
    <xf numFmtId="181" fontId="20" fillId="0" borderId="25" xfId="84" applyNumberFormat="1" applyFont="1" applyFill="1" applyBorder="1" applyAlignment="1" applyProtection="1">
      <alignment horizontal="center" vertical="center" wrapText="1"/>
      <protection locked="0"/>
    </xf>
    <xf numFmtId="181" fontId="20" fillId="0" borderId="26" xfId="84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73" applyFont="1" applyFill="1" applyBorder="1" applyAlignment="1">
      <alignment horizontal="center" vertical="center" wrapText="1"/>
      <protection/>
    </xf>
    <xf numFmtId="2" fontId="18" fillId="0" borderId="11" xfId="73" applyNumberFormat="1" applyFont="1" applyFill="1" applyBorder="1" applyAlignment="1">
      <alignment horizontal="center" vertical="center" wrapText="1"/>
      <protection/>
    </xf>
    <xf numFmtId="0" fontId="17" fillId="0" borderId="11" xfId="73" applyFont="1" applyFill="1" applyBorder="1" applyAlignment="1">
      <alignment horizontal="center" vertical="center" wrapText="1"/>
      <protection/>
    </xf>
    <xf numFmtId="1" fontId="23" fillId="0" borderId="11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left" vertical="top" wrapText="1"/>
    </xf>
    <xf numFmtId="49" fontId="5" fillId="0" borderId="11" xfId="73" applyNumberFormat="1" applyFont="1" applyFill="1" applyBorder="1" applyAlignment="1" applyProtection="1">
      <alignment horizontal="center"/>
      <protection/>
    </xf>
    <xf numFmtId="49" fontId="7" fillId="0" borderId="11" xfId="73" applyNumberFormat="1" applyFont="1" applyFill="1" applyBorder="1" applyAlignment="1" applyProtection="1">
      <alignment horizontal="center"/>
      <protection/>
    </xf>
    <xf numFmtId="0" fontId="19" fillId="0" borderId="11" xfId="73" applyFont="1" applyFill="1" applyBorder="1" applyAlignment="1">
      <alignment horizontal="center" vertical="center" wrapText="1"/>
      <protection/>
    </xf>
    <xf numFmtId="0" fontId="17" fillId="0" borderId="11" xfId="0" applyFont="1" applyFill="1" applyBorder="1" applyAlignment="1">
      <alignment horizontal="left" vertical="top" wrapText="1"/>
    </xf>
    <xf numFmtId="0" fontId="18" fillId="0" borderId="11" xfId="73" applyFont="1" applyFill="1" applyBorder="1" applyAlignment="1">
      <alignment wrapText="1"/>
      <protection/>
    </xf>
    <xf numFmtId="0" fontId="6" fillId="0" borderId="27" xfId="53" applyNumberFormat="1" applyFont="1" applyFill="1" applyBorder="1" applyAlignment="1" applyProtection="1">
      <alignment horizontal="center" vertical="center" wrapText="1"/>
      <protection hidden="1"/>
    </xf>
    <xf numFmtId="0" fontId="25" fillId="0" borderId="28" xfId="53" applyNumberFormat="1" applyFont="1" applyFill="1" applyBorder="1" applyAlignment="1" applyProtection="1">
      <alignment horizontal="center" vertical="center"/>
      <protection hidden="1"/>
    </xf>
    <xf numFmtId="178" fontId="25" fillId="0" borderId="29" xfId="53" applyNumberFormat="1" applyFont="1" applyFill="1" applyBorder="1" applyAlignment="1" applyProtection="1">
      <alignment horizontal="left" vertical="center" wrapText="1"/>
      <protection hidden="1"/>
    </xf>
    <xf numFmtId="178" fontId="25" fillId="0" borderId="30" xfId="53" applyNumberFormat="1" applyFont="1" applyFill="1" applyBorder="1" applyAlignment="1" applyProtection="1">
      <alignment horizontal="left" vertical="center" wrapText="1"/>
      <protection hidden="1"/>
    </xf>
    <xf numFmtId="178" fontId="25" fillId="0" borderId="31" xfId="53" applyNumberFormat="1" applyFont="1" applyFill="1" applyBorder="1" applyAlignment="1" applyProtection="1">
      <alignment horizontal="left" vertical="center" wrapText="1"/>
      <protection hidden="1"/>
    </xf>
    <xf numFmtId="0" fontId="27" fillId="0" borderId="32" xfId="53" applyNumberFormat="1" applyFont="1" applyFill="1" applyBorder="1" applyAlignment="1" applyProtection="1">
      <alignment horizontal="centerContinuous"/>
      <protection hidden="1"/>
    </xf>
    <xf numFmtId="0" fontId="4" fillId="0" borderId="16" xfId="53" applyNumberFormat="1" applyFont="1" applyFill="1" applyBorder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8" fillId="0" borderId="11" xfId="53" applyNumberFormat="1" applyFont="1" applyFill="1" applyBorder="1" applyAlignment="1" applyProtection="1">
      <alignment horizontal="centerContinuous" vertical="center" wrapText="1"/>
      <protection hidden="1"/>
    </xf>
    <xf numFmtId="0" fontId="25" fillId="0" borderId="11" xfId="53" applyNumberFormat="1" applyFont="1" applyFill="1" applyBorder="1" applyAlignment="1" applyProtection="1">
      <alignment horizontal="center" vertical="center"/>
      <protection hidden="1"/>
    </xf>
    <xf numFmtId="0" fontId="9" fillId="0" borderId="11" xfId="53" applyNumberFormat="1" applyFont="1" applyFill="1" applyBorder="1" applyAlignment="1" applyProtection="1">
      <alignment horizontal="center" vertical="center"/>
      <protection hidden="1"/>
    </xf>
    <xf numFmtId="0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11" xfId="53" applyNumberFormat="1" applyFont="1" applyFill="1" applyBorder="1" applyAlignment="1" applyProtection="1">
      <alignment horizontal="center" vertical="center"/>
      <protection hidden="1"/>
    </xf>
    <xf numFmtId="173" fontId="26" fillId="0" borderId="11" xfId="53" applyNumberFormat="1" applyFont="1" applyFill="1" applyBorder="1" applyAlignment="1" applyProtection="1">
      <alignment horizontal="center" vertical="center"/>
      <protection hidden="1"/>
    </xf>
    <xf numFmtId="175" fontId="26" fillId="0" borderId="11" xfId="53" applyNumberFormat="1" applyFont="1" applyFill="1" applyBorder="1" applyAlignment="1" applyProtection="1">
      <alignment horizontal="center" vertical="center"/>
      <protection hidden="1"/>
    </xf>
    <xf numFmtId="176" fontId="5" fillId="0" borderId="11" xfId="53" applyNumberFormat="1" applyFont="1" applyFill="1" applyBorder="1" applyAlignment="1" applyProtection="1">
      <alignment horizontal="center" vertical="center"/>
      <protection hidden="1"/>
    </xf>
    <xf numFmtId="1" fontId="26" fillId="0" borderId="11" xfId="53" applyNumberFormat="1" applyFont="1" applyFill="1" applyBorder="1" applyAlignment="1" applyProtection="1">
      <alignment horizontal="center" vertical="center"/>
      <protection hidden="1"/>
    </xf>
    <xf numFmtId="174" fontId="26" fillId="0" borderId="11" xfId="53" applyNumberFormat="1" applyFont="1" applyFill="1" applyBorder="1" applyAlignment="1" applyProtection="1">
      <alignment horizontal="center" vertical="center"/>
      <protection hidden="1"/>
    </xf>
    <xf numFmtId="173" fontId="5" fillId="0" borderId="11" xfId="53" applyNumberFormat="1" applyFont="1" applyFill="1" applyBorder="1" applyAlignment="1" applyProtection="1">
      <alignment horizontal="center" vertical="center"/>
      <protection hidden="1"/>
    </xf>
    <xf numFmtId="172" fontId="26" fillId="0" borderId="11" xfId="53" applyNumberFormat="1" applyFont="1" applyFill="1" applyBorder="1" applyAlignment="1" applyProtection="1">
      <alignment horizontal="right" vertical="center"/>
      <protection hidden="1"/>
    </xf>
    <xf numFmtId="173" fontId="25" fillId="0" borderId="11" xfId="53" applyNumberFormat="1" applyFont="1" applyFill="1" applyBorder="1" applyAlignment="1" applyProtection="1">
      <alignment horizontal="left" vertical="center" wrapText="1"/>
      <protection hidden="1"/>
    </xf>
    <xf numFmtId="176" fontId="7" fillId="0" borderId="11" xfId="53" applyNumberFormat="1" applyFont="1" applyFill="1" applyBorder="1" applyAlignment="1" applyProtection="1">
      <alignment horizontal="center" vertical="center"/>
      <protection hidden="1"/>
    </xf>
    <xf numFmtId="1" fontId="9" fillId="0" borderId="11" xfId="53" applyNumberFormat="1" applyFont="1" applyFill="1" applyBorder="1" applyAlignment="1" applyProtection="1">
      <alignment horizontal="center" vertical="center"/>
      <protection hidden="1"/>
    </xf>
    <xf numFmtId="174" fontId="9" fillId="0" borderId="11" xfId="53" applyNumberFormat="1" applyFont="1" applyFill="1" applyBorder="1" applyAlignment="1" applyProtection="1">
      <alignment horizontal="center" vertical="center"/>
      <protection hidden="1"/>
    </xf>
    <xf numFmtId="173" fontId="7" fillId="0" borderId="11" xfId="53" applyNumberFormat="1" applyFont="1" applyFill="1" applyBorder="1" applyAlignment="1" applyProtection="1">
      <alignment horizontal="center" vertical="center"/>
      <protection hidden="1"/>
    </xf>
    <xf numFmtId="172" fontId="9" fillId="0" borderId="11" xfId="53" applyNumberFormat="1" applyFont="1" applyFill="1" applyBorder="1" applyAlignment="1" applyProtection="1">
      <alignment horizontal="right" vertical="center"/>
      <protection hidden="1"/>
    </xf>
    <xf numFmtId="174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20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7" fillId="0" borderId="11" xfId="53" applyNumberFormat="1" applyFont="1" applyFill="1" applyBorder="1" applyAlignment="1" applyProtection="1">
      <alignment horizontal="centerContinuous"/>
      <protection hidden="1"/>
    </xf>
    <xf numFmtId="0" fontId="7" fillId="0" borderId="11" xfId="53" applyNumberFormat="1" applyFont="1" applyFill="1" applyBorder="1" applyAlignment="1" applyProtection="1">
      <alignment horizontal="centerContinuous"/>
      <protection hidden="1"/>
    </xf>
    <xf numFmtId="0" fontId="7" fillId="0" borderId="11" xfId="53" applyNumberFormat="1" applyFont="1" applyFill="1" applyBorder="1" applyAlignment="1" applyProtection="1">
      <alignment/>
      <protection hidden="1"/>
    </xf>
    <xf numFmtId="179" fontId="7" fillId="0" borderId="11" xfId="53" applyNumberFormat="1" applyFont="1" applyFill="1" applyBorder="1" applyAlignment="1" applyProtection="1">
      <alignment/>
      <protection hidden="1"/>
    </xf>
    <xf numFmtId="172" fontId="7" fillId="0" borderId="11" xfId="53" applyNumberFormat="1" applyFont="1" applyFill="1" applyBorder="1" applyAlignment="1" applyProtection="1">
      <alignment horizontal="right" vertical="center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/>
      <protection hidden="1"/>
    </xf>
    <xf numFmtId="0" fontId="5" fillId="0" borderId="11" xfId="53" applyNumberFormat="1" applyFont="1" applyFill="1" applyBorder="1" applyAlignment="1" applyProtection="1">
      <alignment/>
      <protection hidden="1"/>
    </xf>
    <xf numFmtId="172" fontId="5" fillId="0" borderId="11" xfId="53" applyNumberFormat="1" applyFont="1" applyFill="1" applyBorder="1" applyAlignment="1" applyProtection="1">
      <alignment/>
      <protection hidden="1"/>
    </xf>
    <xf numFmtId="0" fontId="8" fillId="0" borderId="16" xfId="53" applyNumberFormat="1" applyFont="1" applyFill="1" applyBorder="1" applyAlignment="1" applyProtection="1">
      <alignment horizontal="center" vertical="center"/>
      <protection hidden="1"/>
    </xf>
    <xf numFmtId="173" fontId="8" fillId="0" borderId="33" xfId="53" applyNumberFormat="1" applyFont="1" applyFill="1" applyBorder="1" applyAlignment="1" applyProtection="1">
      <alignment horizontal="left" vertical="center" wrapText="1"/>
      <protection hidden="1"/>
    </xf>
    <xf numFmtId="173" fontId="8" fillId="0" borderId="29" xfId="53" applyNumberFormat="1" applyFont="1" applyFill="1" applyBorder="1" applyAlignment="1" applyProtection="1">
      <alignment horizontal="left" vertical="center" wrapText="1"/>
      <protection hidden="1"/>
    </xf>
    <xf numFmtId="0" fontId="13" fillId="0" borderId="11" xfId="53" applyNumberFormat="1" applyFont="1" applyFill="1" applyBorder="1" applyAlignment="1" applyProtection="1">
      <alignment horizontal="center" vertical="center"/>
      <protection hidden="1"/>
    </xf>
    <xf numFmtId="176" fontId="8" fillId="0" borderId="11" xfId="53" applyNumberFormat="1" applyFont="1" applyFill="1" applyBorder="1" applyAlignment="1" applyProtection="1">
      <alignment horizontal="center" vertical="center"/>
      <protection hidden="1"/>
    </xf>
    <xf numFmtId="180" fontId="9" fillId="0" borderId="11" xfId="53" applyNumberFormat="1" applyFont="1" applyFill="1" applyBorder="1" applyAlignment="1" applyProtection="1">
      <alignment horizontal="right" vertical="center"/>
      <protection hidden="1"/>
    </xf>
    <xf numFmtId="180" fontId="8" fillId="0" borderId="11" xfId="53" applyNumberFormat="1" applyFont="1" applyFill="1" applyBorder="1" applyAlignment="1" applyProtection="1">
      <alignment horizontal="right" vertical="center"/>
      <protection hidden="1"/>
    </xf>
    <xf numFmtId="0" fontId="8" fillId="0" borderId="11" xfId="53" applyNumberFormat="1" applyFont="1" applyFill="1" applyBorder="1" applyAlignment="1" applyProtection="1">
      <alignment/>
      <protection hidden="1"/>
    </xf>
    <xf numFmtId="0" fontId="9" fillId="0" borderId="11" xfId="53" applyNumberFormat="1" applyFont="1" applyFill="1" applyBorder="1" applyAlignment="1" applyProtection="1">
      <alignment/>
      <protection hidden="1"/>
    </xf>
    <xf numFmtId="172" fontId="9" fillId="0" borderId="11" xfId="53" applyNumberFormat="1" applyFont="1" applyFill="1" applyBorder="1" applyAlignment="1" applyProtection="1">
      <alignment/>
      <protection hidden="1"/>
    </xf>
    <xf numFmtId="180" fontId="9" fillId="0" borderId="11" xfId="53" applyNumberFormat="1" applyFont="1" applyFill="1" applyBorder="1" applyAlignment="1" applyProtection="1">
      <alignment vertical="center"/>
      <protection hidden="1"/>
    </xf>
    <xf numFmtId="0" fontId="23" fillId="0" borderId="34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center" wrapText="1"/>
    </xf>
    <xf numFmtId="172" fontId="25" fillId="0" borderId="11" xfId="53" applyNumberFormat="1" applyFont="1" applyFill="1" applyBorder="1" applyAlignment="1" applyProtection="1">
      <alignment horizontal="right" vertical="center"/>
      <protection hidden="1"/>
    </xf>
    <xf numFmtId="0" fontId="8" fillId="0" borderId="0" xfId="53" applyFont="1" applyFill="1" applyAlignment="1">
      <alignment horizontal="center"/>
      <protection/>
    </xf>
    <xf numFmtId="173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Fill="1" applyAlignment="1">
      <alignment horizontal="center"/>
    </xf>
    <xf numFmtId="4" fontId="7" fillId="0" borderId="0" xfId="53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Alignment="1">
      <alignment horizontal="center"/>
    </xf>
    <xf numFmtId="4" fontId="7" fillId="0" borderId="0" xfId="53" applyNumberFormat="1" applyFont="1" applyFill="1" applyAlignment="1" applyProtection="1">
      <alignment horizontal="left" vertical="center" wrapText="1"/>
      <protection hidden="1"/>
    </xf>
    <xf numFmtId="0" fontId="8" fillId="0" borderId="0" xfId="53" applyNumberFormat="1" applyFont="1" applyFill="1" applyAlignment="1" applyProtection="1">
      <alignment horizontal="left" wrapText="1"/>
      <protection hidden="1"/>
    </xf>
    <xf numFmtId="0" fontId="0" fillId="0" borderId="0" xfId="0" applyAlignment="1">
      <alignment wrapText="1"/>
    </xf>
    <xf numFmtId="177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2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3" applyNumberFormat="1" applyFont="1" applyFill="1" applyBorder="1" applyAlignment="1" applyProtection="1">
      <alignment horizontal="center" vertical="center"/>
      <protection hidden="1"/>
    </xf>
    <xf numFmtId="173" fontId="26" fillId="0" borderId="11" xfId="53" applyNumberFormat="1" applyFont="1" applyFill="1" applyBorder="1" applyAlignment="1" applyProtection="1">
      <alignment horizontal="left" vertical="center" wrapText="1"/>
      <protection hidden="1"/>
    </xf>
    <xf numFmtId="177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176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3" fontId="8" fillId="0" borderId="11" xfId="53" applyNumberFormat="1" applyFont="1" applyFill="1" applyBorder="1" applyAlignment="1" applyProtection="1">
      <alignment horizontal="left" vertical="center" wrapText="1"/>
      <protection hidden="1"/>
    </xf>
    <xf numFmtId="176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Alignment="1">
      <alignment horizontal="center" vertical="center" wrapText="1"/>
    </xf>
    <xf numFmtId="173" fontId="9" fillId="0" borderId="11" xfId="53" applyNumberFormat="1" applyFont="1" applyFill="1" applyBorder="1" applyAlignment="1" applyProtection="1">
      <alignment horizontal="center" vertical="center"/>
      <protection hidden="1"/>
    </xf>
    <xf numFmtId="0" fontId="13" fillId="0" borderId="11" xfId="53" applyNumberFormat="1" applyFont="1" applyFill="1" applyBorder="1" applyAlignment="1" applyProtection="1">
      <alignment horizontal="center" vertical="center"/>
      <protection hidden="1"/>
    </xf>
    <xf numFmtId="173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9" fillId="0" borderId="0" xfId="70" applyFont="1" applyFill="1" applyAlignment="1" applyProtection="1">
      <alignment horizontal="center"/>
      <protection/>
    </xf>
    <xf numFmtId="0" fontId="8" fillId="0" borderId="0" xfId="53" applyNumberFormat="1" applyFont="1" applyFill="1" applyAlignment="1" applyProtection="1">
      <alignment horizontal="left"/>
      <protection hidden="1"/>
    </xf>
    <xf numFmtId="4" fontId="18" fillId="33" borderId="11" xfId="73" applyNumberFormat="1" applyFont="1" applyFill="1" applyBorder="1" applyAlignment="1">
      <alignment horizontal="center" vertical="center" wrapText="1"/>
      <protection/>
    </xf>
    <xf numFmtId="172" fontId="26" fillId="33" borderId="11" xfId="53" applyNumberFormat="1" applyFont="1" applyFill="1" applyBorder="1" applyAlignment="1" applyProtection="1">
      <alignment horizontal="right" vertical="center"/>
      <protection hidden="1"/>
    </xf>
    <xf numFmtId="172" fontId="26" fillId="33" borderId="11" xfId="53" applyNumberFormat="1" applyFont="1" applyFill="1" applyBorder="1" applyAlignment="1" applyProtection="1">
      <alignment vertical="center"/>
      <protection hidden="1"/>
    </xf>
    <xf numFmtId="180" fontId="26" fillId="33" borderId="11" xfId="53" applyNumberFormat="1" applyFont="1" applyFill="1" applyBorder="1" applyAlignment="1" applyProtection="1">
      <alignment vertical="center"/>
      <protection hidden="1"/>
    </xf>
    <xf numFmtId="4" fontId="11" fillId="0" borderId="11" xfId="84" applyNumberFormat="1" applyFont="1" applyFill="1" applyBorder="1" applyAlignment="1" applyProtection="1">
      <alignment vertical="top"/>
      <protection/>
    </xf>
    <xf numFmtId="4" fontId="11" fillId="0" borderId="11" xfId="84" applyNumberFormat="1" applyFont="1" applyFill="1" applyBorder="1" applyAlignment="1" applyProtection="1">
      <alignment horizontal="right" vertical="top"/>
      <protection/>
    </xf>
    <xf numFmtId="4" fontId="11" fillId="0" borderId="20" xfId="84" applyNumberFormat="1" applyFont="1" applyFill="1" applyBorder="1" applyAlignment="1" applyProtection="1">
      <alignment horizontal="right" vertical="top"/>
      <protection/>
    </xf>
    <xf numFmtId="181" fontId="11" fillId="33" borderId="18" xfId="84" applyNumberFormat="1" applyFont="1" applyFill="1" applyBorder="1" applyAlignment="1" applyProtection="1">
      <alignment vertical="top"/>
      <protection/>
    </xf>
    <xf numFmtId="181" fontId="11" fillId="33" borderId="35" xfId="84" applyNumberFormat="1" applyFont="1" applyFill="1" applyBorder="1" applyAlignment="1" applyProtection="1">
      <alignment vertical="top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2" xfId="60"/>
    <cellStyle name="Обычный 2 2 2" xfId="61"/>
    <cellStyle name="Обычный 2 2 3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3 2" xfId="71"/>
    <cellStyle name="Обычный 3 3" xfId="72"/>
    <cellStyle name="Обычный 8" xfId="73"/>
    <cellStyle name="Обычный_источники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77;&#1076;&#1086;&#1084;&#1089;&#1090;&#1074;&#1077;&#1085;&#1085;&#1072;&#1103;%20&#1076;&#1083;&#1103;%20C&#1077;&#1083;&#1100;&#1089;&#1086;&#1074;&#1077;&#1090;&#1086;&#1074;_&#1051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5"/>
  <sheetViews>
    <sheetView view="pageBreakPreview" zoomScaleNormal="120" zoomScaleSheetLayoutView="100" zoomScalePageLayoutView="0" workbookViewId="0" topLeftCell="A8">
      <selection activeCell="C17" sqref="C17"/>
    </sheetView>
  </sheetViews>
  <sheetFormatPr defaultColWidth="9.140625" defaultRowHeight="15"/>
  <cols>
    <col min="1" max="1" width="0.13671875" style="87" customWidth="1"/>
    <col min="2" max="2" width="20.421875" style="99" customWidth="1"/>
    <col min="3" max="3" width="46.421875" style="87" customWidth="1"/>
    <col min="4" max="4" width="13.140625" style="86" customWidth="1"/>
    <col min="5" max="5" width="14.8515625" style="86" customWidth="1"/>
    <col min="6" max="6" width="16.57421875" style="86" customWidth="1"/>
    <col min="7" max="7" width="12.8515625" style="86" customWidth="1"/>
    <col min="8" max="8" width="13.140625" style="99" customWidth="1"/>
    <col min="9" max="9" width="11.57421875" style="99" customWidth="1"/>
    <col min="10" max="16384" width="9.140625" style="87" customWidth="1"/>
  </cols>
  <sheetData>
    <row r="1" spans="2:10" ht="15" customHeight="1">
      <c r="B1" s="45"/>
      <c r="C1" s="45"/>
      <c r="G1" s="172" t="s">
        <v>277</v>
      </c>
      <c r="H1" s="172"/>
      <c r="I1" s="172"/>
      <c r="J1" s="46"/>
    </row>
    <row r="2" spans="2:10" ht="15" customHeight="1">
      <c r="B2" s="45"/>
      <c r="C2" s="45"/>
      <c r="G2" s="172" t="s">
        <v>122</v>
      </c>
      <c r="H2" s="172"/>
      <c r="I2" s="172"/>
      <c r="J2" s="46"/>
    </row>
    <row r="3" spans="2:10" ht="12.75" customHeight="1">
      <c r="B3" s="45"/>
      <c r="C3" s="45"/>
      <c r="G3" s="172" t="s">
        <v>121</v>
      </c>
      <c r="H3" s="172"/>
      <c r="I3" s="172"/>
      <c r="J3" s="46"/>
    </row>
    <row r="4" spans="2:10" ht="39" customHeight="1">
      <c r="B4" s="45"/>
      <c r="C4" s="45"/>
      <c r="G4" s="174" t="s">
        <v>391</v>
      </c>
      <c r="H4" s="174"/>
      <c r="I4" s="174"/>
      <c r="J4" s="46"/>
    </row>
    <row r="5" spans="2:10" ht="12.75" customHeight="1">
      <c r="B5" s="45"/>
      <c r="C5" s="45"/>
      <c r="G5" s="172" t="s">
        <v>484</v>
      </c>
      <c r="H5" s="172"/>
      <c r="I5" s="172"/>
      <c r="J5" s="46"/>
    </row>
    <row r="6" spans="2:10" ht="12.75" customHeight="1">
      <c r="B6" s="45"/>
      <c r="C6" s="45"/>
      <c r="D6" s="55"/>
      <c r="E6" s="65"/>
      <c r="F6" s="66"/>
      <c r="G6" s="67"/>
      <c r="H6" s="68"/>
      <c r="I6" s="68"/>
      <c r="J6" s="46"/>
    </row>
    <row r="7" spans="2:10" ht="15.75">
      <c r="B7" s="173" t="s">
        <v>348</v>
      </c>
      <c r="C7" s="173"/>
      <c r="D7" s="173"/>
      <c r="E7" s="173"/>
      <c r="F7" s="173"/>
      <c r="G7" s="173"/>
      <c r="H7" s="173"/>
      <c r="I7" s="173"/>
      <c r="J7" s="46"/>
    </row>
    <row r="8" spans="2:10" ht="15.75">
      <c r="B8" s="173" t="s">
        <v>392</v>
      </c>
      <c r="C8" s="173"/>
      <c r="D8" s="173"/>
      <c r="E8" s="173"/>
      <c r="F8" s="173"/>
      <c r="G8" s="173"/>
      <c r="H8" s="173"/>
      <c r="I8" s="173"/>
      <c r="J8" s="46"/>
    </row>
    <row r="9" spans="2:10" ht="18" customHeight="1">
      <c r="B9" s="171" t="s">
        <v>349</v>
      </c>
      <c r="C9" s="171"/>
      <c r="D9" s="171"/>
      <c r="E9" s="171"/>
      <c r="F9" s="171"/>
      <c r="G9" s="171"/>
      <c r="H9" s="171"/>
      <c r="I9" s="171"/>
      <c r="J9" s="46"/>
    </row>
    <row r="10" spans="2:10" ht="19.5" customHeight="1">
      <c r="B10" s="45"/>
      <c r="C10" s="45"/>
      <c r="D10" s="55"/>
      <c r="G10" s="55"/>
      <c r="H10" s="57"/>
      <c r="I10" s="56" t="s">
        <v>120</v>
      </c>
      <c r="J10" s="46"/>
    </row>
    <row r="11" spans="2:10" ht="70.5" customHeight="1">
      <c r="B11" s="105" t="s">
        <v>180</v>
      </c>
      <c r="C11" s="105" t="s">
        <v>181</v>
      </c>
      <c r="D11" s="90" t="s">
        <v>488</v>
      </c>
      <c r="E11" s="90" t="s">
        <v>489</v>
      </c>
      <c r="F11" s="90" t="s">
        <v>490</v>
      </c>
      <c r="G11" s="90" t="s">
        <v>340</v>
      </c>
      <c r="H11" s="105" t="s">
        <v>341</v>
      </c>
      <c r="I11" s="105" t="s">
        <v>342</v>
      </c>
      <c r="J11" s="88"/>
    </row>
    <row r="12" spans="2:9" s="88" customFormat="1" ht="18.75" customHeight="1">
      <c r="B12" s="105" t="s">
        <v>182</v>
      </c>
      <c r="C12" s="105" t="s">
        <v>183</v>
      </c>
      <c r="D12" s="90">
        <f>D13+D24+D30+D34+D46+D49+D53+D62+D68+D75+D78+D81</f>
        <v>14682558</v>
      </c>
      <c r="E12" s="90">
        <f>E13+E24+E30+E34+E46+E49+E53+E62+E68+E75+E78+E81</f>
        <v>14734058</v>
      </c>
      <c r="F12" s="90">
        <f>F13+F24+F30+F34+F46+F49+F53+F62+F68+F75+F78+F81</f>
        <v>15819284.62</v>
      </c>
      <c r="G12" s="90">
        <f>E12-D12</f>
        <v>51500</v>
      </c>
      <c r="H12" s="106">
        <f>F12*100/D12</f>
        <v>107.742020293739</v>
      </c>
      <c r="I12" s="106">
        <f>F12*100/E12</f>
        <v>107.3654292659904</v>
      </c>
    </row>
    <row r="13" spans="2:9" s="88" customFormat="1" ht="19.5" customHeight="1">
      <c r="B13" s="105" t="s">
        <v>184</v>
      </c>
      <c r="C13" s="89" t="s">
        <v>185</v>
      </c>
      <c r="D13" s="90">
        <f>D14</f>
        <v>9827000</v>
      </c>
      <c r="E13" s="90">
        <f>E14</f>
        <v>9827000</v>
      </c>
      <c r="F13" s="90">
        <f>F14</f>
        <v>11137928.17</v>
      </c>
      <c r="G13" s="90">
        <f aca="true" t="shared" si="0" ref="G13:G82">E13-D13</f>
        <v>0</v>
      </c>
      <c r="H13" s="106">
        <f>F13*100/D13</f>
        <v>113.3400648214104</v>
      </c>
      <c r="I13" s="106">
        <f>F13*100/E13</f>
        <v>113.3400648214104</v>
      </c>
    </row>
    <row r="14" spans="2:9" ht="16.5" customHeight="1">
      <c r="B14" s="107" t="s">
        <v>186</v>
      </c>
      <c r="C14" s="91" t="s">
        <v>187</v>
      </c>
      <c r="D14" s="92">
        <f>D15+D18+D21</f>
        <v>9827000</v>
      </c>
      <c r="E14" s="92">
        <f>E15+E17+E21+E16+E22+E18+E19</f>
        <v>9827000</v>
      </c>
      <c r="F14" s="92">
        <f>F15+F17+F21+F16+F22+F19+F20+F23</f>
        <v>11137928.17</v>
      </c>
      <c r="G14" s="90">
        <f t="shared" si="0"/>
        <v>0</v>
      </c>
      <c r="H14" s="106">
        <f aca="true" t="shared" si="1" ref="H14:H58">F14*100/D14</f>
        <v>113.3400648214104</v>
      </c>
      <c r="I14" s="106">
        <f aca="true" t="shared" si="2" ref="I14:I74">F14*100/E14</f>
        <v>113.3400648214104</v>
      </c>
    </row>
    <row r="15" spans="2:9" ht="78.75" customHeight="1">
      <c r="B15" s="107" t="s">
        <v>188</v>
      </c>
      <c r="C15" s="91" t="s">
        <v>189</v>
      </c>
      <c r="D15" s="92">
        <v>9794000</v>
      </c>
      <c r="E15" s="92">
        <v>9794000</v>
      </c>
      <c r="F15" s="92">
        <v>10998735.51</v>
      </c>
      <c r="G15" s="90">
        <f t="shared" si="0"/>
        <v>0</v>
      </c>
      <c r="H15" s="106">
        <f t="shared" si="1"/>
        <v>112.30075056156831</v>
      </c>
      <c r="I15" s="106">
        <f t="shared" si="2"/>
        <v>112.30075056156831</v>
      </c>
    </row>
    <row r="16" spans="2:9" ht="72.75" customHeight="1">
      <c r="B16" s="108">
        <v>10102010012100100</v>
      </c>
      <c r="C16" s="109" t="s">
        <v>330</v>
      </c>
      <c r="D16" s="92">
        <v>0</v>
      </c>
      <c r="E16" s="92">
        <v>0</v>
      </c>
      <c r="F16" s="92">
        <v>50191.53</v>
      </c>
      <c r="G16" s="90">
        <f t="shared" si="0"/>
        <v>0</v>
      </c>
      <c r="H16" s="106">
        <v>0</v>
      </c>
      <c r="I16" s="106" t="e">
        <f t="shared" si="2"/>
        <v>#DIV/0!</v>
      </c>
    </row>
    <row r="17" spans="2:9" ht="83.25" customHeight="1">
      <c r="B17" s="108">
        <v>10102010013000100</v>
      </c>
      <c r="C17" s="109" t="s">
        <v>331</v>
      </c>
      <c r="D17" s="92">
        <v>0</v>
      </c>
      <c r="E17" s="92">
        <v>0</v>
      </c>
      <c r="F17" s="92">
        <v>2431.64</v>
      </c>
      <c r="G17" s="90">
        <f t="shared" si="0"/>
        <v>0</v>
      </c>
      <c r="H17" s="106">
        <v>0</v>
      </c>
      <c r="I17" s="106" t="e">
        <f t="shared" si="2"/>
        <v>#DIV/0!</v>
      </c>
    </row>
    <row r="18" spans="2:9" ht="147.75" customHeight="1">
      <c r="B18" s="107" t="s">
        <v>365</v>
      </c>
      <c r="C18" s="91" t="s">
        <v>371</v>
      </c>
      <c r="D18" s="92">
        <v>2000</v>
      </c>
      <c r="E18" s="92">
        <v>2000</v>
      </c>
      <c r="F18" s="92">
        <v>159.12</v>
      </c>
      <c r="G18" s="90">
        <f>E18-D18</f>
        <v>0</v>
      </c>
      <c r="H18" s="106">
        <v>0</v>
      </c>
      <c r="I18" s="106">
        <f>F18*100/E18</f>
        <v>7.956</v>
      </c>
    </row>
    <row r="19" spans="2:9" ht="125.25" customHeight="1">
      <c r="B19" s="107" t="s">
        <v>366</v>
      </c>
      <c r="C19" s="91" t="s">
        <v>370</v>
      </c>
      <c r="D19" s="92">
        <v>0</v>
      </c>
      <c r="E19" s="92">
        <v>0</v>
      </c>
      <c r="F19" s="92">
        <v>9.12</v>
      </c>
      <c r="G19" s="90">
        <f>E19-D19</f>
        <v>0</v>
      </c>
      <c r="H19" s="106">
        <v>0</v>
      </c>
      <c r="I19" s="106" t="e">
        <f>F19*100/E19</f>
        <v>#DIV/0!</v>
      </c>
    </row>
    <row r="20" spans="2:9" ht="125.25" customHeight="1">
      <c r="B20" s="107" t="s">
        <v>491</v>
      </c>
      <c r="C20" s="91" t="s">
        <v>492</v>
      </c>
      <c r="D20" s="92">
        <v>0</v>
      </c>
      <c r="E20" s="92">
        <v>0</v>
      </c>
      <c r="F20" s="92">
        <v>150</v>
      </c>
      <c r="G20" s="90">
        <f>E20-D20</f>
        <v>0</v>
      </c>
      <c r="H20" s="106">
        <v>0</v>
      </c>
      <c r="I20" s="106" t="e">
        <f>F20*100/E20</f>
        <v>#DIV/0!</v>
      </c>
    </row>
    <row r="21" spans="2:9" ht="82.5" customHeight="1">
      <c r="B21" s="107" t="s">
        <v>367</v>
      </c>
      <c r="C21" s="91" t="s">
        <v>369</v>
      </c>
      <c r="D21" s="92">
        <v>31000</v>
      </c>
      <c r="E21" s="92">
        <v>31000</v>
      </c>
      <c r="F21" s="92">
        <v>84837.3</v>
      </c>
      <c r="G21" s="90">
        <f t="shared" si="0"/>
        <v>0</v>
      </c>
      <c r="H21" s="106">
        <v>0</v>
      </c>
      <c r="I21" s="106">
        <f t="shared" si="2"/>
        <v>273.6687096774194</v>
      </c>
    </row>
    <row r="22" spans="2:9" ht="64.5" customHeight="1">
      <c r="B22" s="107" t="s">
        <v>364</v>
      </c>
      <c r="C22" s="91" t="s">
        <v>368</v>
      </c>
      <c r="D22" s="92">
        <v>0</v>
      </c>
      <c r="E22" s="92">
        <v>0</v>
      </c>
      <c r="F22" s="92">
        <v>1423.07</v>
      </c>
      <c r="G22" s="90">
        <f>E22-D22</f>
        <v>0</v>
      </c>
      <c r="H22" s="106">
        <v>0</v>
      </c>
      <c r="I22" s="106" t="e">
        <f>F22*100/E22</f>
        <v>#DIV/0!</v>
      </c>
    </row>
    <row r="23" spans="2:9" ht="64.5" customHeight="1">
      <c r="B23" s="107" t="s">
        <v>394</v>
      </c>
      <c r="C23" s="166" t="s">
        <v>393</v>
      </c>
      <c r="D23" s="92">
        <v>0</v>
      </c>
      <c r="E23" s="92">
        <v>0</v>
      </c>
      <c r="F23" s="92">
        <v>150</v>
      </c>
      <c r="G23" s="90">
        <f>E23-D23</f>
        <v>0</v>
      </c>
      <c r="H23" s="106">
        <v>0</v>
      </c>
      <c r="I23" s="106" t="e">
        <f>F23*100/E23</f>
        <v>#DIV/0!</v>
      </c>
    </row>
    <row r="24" spans="2:9" s="88" customFormat="1" ht="42" customHeight="1">
      <c r="B24" s="105" t="s">
        <v>190</v>
      </c>
      <c r="C24" s="89" t="s">
        <v>191</v>
      </c>
      <c r="D24" s="90">
        <f>D25</f>
        <v>2358558</v>
      </c>
      <c r="E24" s="90">
        <f>E25</f>
        <v>2358558</v>
      </c>
      <c r="F24" s="90">
        <f>F25</f>
        <v>2720847.73</v>
      </c>
      <c r="G24" s="90">
        <f t="shared" si="0"/>
        <v>0</v>
      </c>
      <c r="H24" s="106">
        <f t="shared" si="1"/>
        <v>115.36064536042785</v>
      </c>
      <c r="I24" s="106">
        <f t="shared" si="2"/>
        <v>115.36064536042785</v>
      </c>
    </row>
    <row r="25" spans="2:9" ht="39.75" customHeight="1">
      <c r="B25" s="107" t="s">
        <v>192</v>
      </c>
      <c r="C25" s="91" t="s">
        <v>193</v>
      </c>
      <c r="D25" s="92">
        <v>2358558</v>
      </c>
      <c r="E25" s="92">
        <v>2358558</v>
      </c>
      <c r="F25" s="92">
        <v>2720847.73</v>
      </c>
      <c r="G25" s="90">
        <f t="shared" si="0"/>
        <v>0</v>
      </c>
      <c r="H25" s="106">
        <f t="shared" si="1"/>
        <v>115.36064536042785</v>
      </c>
      <c r="I25" s="106">
        <f t="shared" si="2"/>
        <v>115.36064536042785</v>
      </c>
    </row>
    <row r="26" spans="2:9" ht="76.5">
      <c r="B26" s="107" t="s">
        <v>372</v>
      </c>
      <c r="C26" s="91" t="s">
        <v>194</v>
      </c>
      <c r="D26" s="92">
        <v>1066376.61</v>
      </c>
      <c r="E26" s="92">
        <v>1066376.61</v>
      </c>
      <c r="F26" s="92">
        <v>1363980.12</v>
      </c>
      <c r="G26" s="90">
        <f t="shared" si="0"/>
        <v>0</v>
      </c>
      <c r="H26" s="106">
        <f t="shared" si="1"/>
        <v>127.90791801031719</v>
      </c>
      <c r="I26" s="106">
        <f t="shared" si="2"/>
        <v>127.90791801031719</v>
      </c>
    </row>
    <row r="27" spans="2:9" ht="89.25">
      <c r="B27" s="107" t="s">
        <v>373</v>
      </c>
      <c r="C27" s="91" t="s">
        <v>195</v>
      </c>
      <c r="D27" s="92">
        <v>5902.84</v>
      </c>
      <c r="E27" s="92">
        <v>5902.84</v>
      </c>
      <c r="F27" s="92">
        <v>7367.6</v>
      </c>
      <c r="G27" s="90">
        <f t="shared" si="0"/>
        <v>0</v>
      </c>
      <c r="H27" s="106">
        <f t="shared" si="1"/>
        <v>124.81449607307668</v>
      </c>
      <c r="I27" s="106">
        <f t="shared" si="2"/>
        <v>124.81449607307668</v>
      </c>
    </row>
    <row r="28" spans="2:9" ht="76.5">
      <c r="B28" s="107" t="s">
        <v>374</v>
      </c>
      <c r="C28" s="91" t="s">
        <v>196</v>
      </c>
      <c r="D28" s="92">
        <v>1419996.57</v>
      </c>
      <c r="E28" s="92">
        <v>1419996.57</v>
      </c>
      <c r="F28" s="92">
        <v>1505988.09</v>
      </c>
      <c r="G28" s="90">
        <f t="shared" si="0"/>
        <v>0</v>
      </c>
      <c r="H28" s="106">
        <f t="shared" si="1"/>
        <v>106.05575547270512</v>
      </c>
      <c r="I28" s="106">
        <f t="shared" si="2"/>
        <v>106.05575547270512</v>
      </c>
    </row>
    <row r="29" spans="2:9" ht="52.5" customHeight="1">
      <c r="B29" s="107" t="s">
        <v>375</v>
      </c>
      <c r="C29" s="91" t="s">
        <v>197</v>
      </c>
      <c r="D29" s="92">
        <v>-133718.02</v>
      </c>
      <c r="E29" s="92">
        <v>-133718.02</v>
      </c>
      <c r="F29" s="92">
        <v>-156488.08</v>
      </c>
      <c r="G29" s="90">
        <f t="shared" si="0"/>
        <v>0</v>
      </c>
      <c r="H29" s="106">
        <f t="shared" si="1"/>
        <v>117.02841546711505</v>
      </c>
      <c r="I29" s="106">
        <f t="shared" si="2"/>
        <v>117.02841546711505</v>
      </c>
    </row>
    <row r="30" spans="2:9" s="88" customFormat="1" ht="25.5">
      <c r="B30" s="105" t="s">
        <v>198</v>
      </c>
      <c r="C30" s="89" t="s">
        <v>199</v>
      </c>
      <c r="D30" s="90">
        <f>D31</f>
        <v>80000</v>
      </c>
      <c r="E30" s="90">
        <f>E31</f>
        <v>80000</v>
      </c>
      <c r="F30" s="90">
        <f>F31</f>
        <v>179836</v>
      </c>
      <c r="G30" s="90">
        <f t="shared" si="0"/>
        <v>0</v>
      </c>
      <c r="H30" s="106">
        <f t="shared" si="1"/>
        <v>224.795</v>
      </c>
      <c r="I30" s="106">
        <f t="shared" si="2"/>
        <v>224.795</v>
      </c>
    </row>
    <row r="31" spans="2:9" ht="17.25" customHeight="1">
      <c r="B31" s="107" t="s">
        <v>200</v>
      </c>
      <c r="C31" s="91" t="s">
        <v>201</v>
      </c>
      <c r="D31" s="92">
        <f>D32+D33</f>
        <v>80000</v>
      </c>
      <c r="E31" s="92">
        <f>E32+E33</f>
        <v>80000</v>
      </c>
      <c r="F31" s="92">
        <f>F32+F33</f>
        <v>179836</v>
      </c>
      <c r="G31" s="90">
        <f t="shared" si="0"/>
        <v>0</v>
      </c>
      <c r="H31" s="106">
        <f t="shared" si="1"/>
        <v>224.795</v>
      </c>
      <c r="I31" s="106">
        <f t="shared" si="2"/>
        <v>224.795</v>
      </c>
    </row>
    <row r="32" spans="2:9" ht="59.25" customHeight="1">
      <c r="B32" s="107" t="s">
        <v>377</v>
      </c>
      <c r="C32" s="91" t="s">
        <v>378</v>
      </c>
      <c r="D32" s="92">
        <v>80000</v>
      </c>
      <c r="E32" s="92">
        <v>80000</v>
      </c>
      <c r="F32" s="92">
        <v>179836</v>
      </c>
      <c r="G32" s="90">
        <f t="shared" si="0"/>
        <v>0</v>
      </c>
      <c r="H32" s="106">
        <f t="shared" si="1"/>
        <v>224.795</v>
      </c>
      <c r="I32" s="106">
        <f t="shared" si="2"/>
        <v>224.795</v>
      </c>
    </row>
    <row r="33" spans="2:9" ht="25.5">
      <c r="B33" s="107" t="s">
        <v>376</v>
      </c>
      <c r="C33" s="91" t="s">
        <v>379</v>
      </c>
      <c r="D33" s="92"/>
      <c r="E33" s="92"/>
      <c r="F33" s="92"/>
      <c r="G33" s="90">
        <f t="shared" si="0"/>
        <v>0</v>
      </c>
      <c r="H33" s="106">
        <v>0</v>
      </c>
      <c r="I33" s="106">
        <v>0</v>
      </c>
    </row>
    <row r="34" spans="2:9" s="88" customFormat="1" ht="25.5">
      <c r="B34" s="105" t="s">
        <v>202</v>
      </c>
      <c r="C34" s="89" t="s">
        <v>203</v>
      </c>
      <c r="D34" s="90">
        <f>D35+D38</f>
        <v>2332000</v>
      </c>
      <c r="E34" s="90">
        <f>E35+E38</f>
        <v>2332000</v>
      </c>
      <c r="F34" s="90">
        <f>F35+F38</f>
        <v>1669452.77</v>
      </c>
      <c r="G34" s="90">
        <f t="shared" si="0"/>
        <v>0</v>
      </c>
      <c r="H34" s="106">
        <f t="shared" si="1"/>
        <v>71.58888379073757</v>
      </c>
      <c r="I34" s="106">
        <f t="shared" si="2"/>
        <v>71.58888379073757</v>
      </c>
    </row>
    <row r="35" spans="2:9" ht="12.75">
      <c r="B35" s="107" t="s">
        <v>204</v>
      </c>
      <c r="C35" s="91" t="s">
        <v>205</v>
      </c>
      <c r="D35" s="92">
        <f>D36+D37</f>
        <v>336000</v>
      </c>
      <c r="E35" s="92">
        <f>E36+E37</f>
        <v>336000</v>
      </c>
      <c r="F35" s="92">
        <f>F36+F37</f>
        <v>337026.29</v>
      </c>
      <c r="G35" s="90">
        <f t="shared" si="0"/>
        <v>0</v>
      </c>
      <c r="H35" s="106">
        <f t="shared" si="1"/>
        <v>100.30544345238096</v>
      </c>
      <c r="I35" s="106">
        <f t="shared" si="2"/>
        <v>100.30544345238096</v>
      </c>
    </row>
    <row r="36" spans="2:9" ht="80.25" customHeight="1">
      <c r="B36" s="107" t="s">
        <v>381</v>
      </c>
      <c r="C36" s="91" t="s">
        <v>382</v>
      </c>
      <c r="D36" s="92">
        <v>336000</v>
      </c>
      <c r="E36" s="92">
        <v>336000</v>
      </c>
      <c r="F36" s="92">
        <v>333528.94</v>
      </c>
      <c r="G36" s="90">
        <f t="shared" si="0"/>
        <v>0</v>
      </c>
      <c r="H36" s="106">
        <f t="shared" si="1"/>
        <v>99.26456547619047</v>
      </c>
      <c r="I36" s="106">
        <f t="shared" si="2"/>
        <v>99.26456547619047</v>
      </c>
    </row>
    <row r="37" spans="2:9" ht="51.75" customHeight="1">
      <c r="B37" s="107" t="s">
        <v>380</v>
      </c>
      <c r="C37" s="109" t="s">
        <v>332</v>
      </c>
      <c r="D37" s="92">
        <v>0</v>
      </c>
      <c r="E37" s="92"/>
      <c r="F37" s="92">
        <v>3497.35</v>
      </c>
      <c r="G37" s="90">
        <f t="shared" si="0"/>
        <v>0</v>
      </c>
      <c r="H37" s="106">
        <v>0</v>
      </c>
      <c r="I37" s="106" t="e">
        <f t="shared" si="2"/>
        <v>#DIV/0!</v>
      </c>
    </row>
    <row r="38" spans="2:9" ht="12.75">
      <c r="B38" s="107" t="s">
        <v>206</v>
      </c>
      <c r="C38" s="91" t="s">
        <v>207</v>
      </c>
      <c r="D38" s="92">
        <f>D39+D43</f>
        <v>1996000</v>
      </c>
      <c r="E38" s="92">
        <f>E39+E43</f>
        <v>1996000</v>
      </c>
      <c r="F38" s="92">
        <f>F39+F43</f>
        <v>1332426.48</v>
      </c>
      <c r="G38" s="90">
        <f t="shared" si="0"/>
        <v>0</v>
      </c>
      <c r="H38" s="106">
        <f t="shared" si="1"/>
        <v>66.75483366733467</v>
      </c>
      <c r="I38" s="106">
        <f t="shared" si="2"/>
        <v>66.75483366733467</v>
      </c>
    </row>
    <row r="39" spans="2:9" ht="12.75">
      <c r="B39" s="107" t="s">
        <v>208</v>
      </c>
      <c r="C39" s="91" t="s">
        <v>209</v>
      </c>
      <c r="D39" s="92">
        <f>D40+D41+D42</f>
        <v>1250000</v>
      </c>
      <c r="E39" s="92">
        <f>E40+E41+E42</f>
        <v>1250000</v>
      </c>
      <c r="F39" s="92">
        <f>F40+F41+F42</f>
        <v>539606.77</v>
      </c>
      <c r="G39" s="90">
        <f t="shared" si="0"/>
        <v>0</v>
      </c>
      <c r="H39" s="106">
        <f t="shared" si="1"/>
        <v>43.1685416</v>
      </c>
      <c r="I39" s="106">
        <f t="shared" si="2"/>
        <v>43.1685416</v>
      </c>
    </row>
    <row r="40" spans="2:9" ht="72" customHeight="1">
      <c r="B40" s="107" t="s">
        <v>383</v>
      </c>
      <c r="C40" s="91" t="s">
        <v>384</v>
      </c>
      <c r="D40" s="92">
        <v>1250000</v>
      </c>
      <c r="E40" s="92">
        <v>1250000</v>
      </c>
      <c r="F40" s="92">
        <v>484675.17</v>
      </c>
      <c r="G40" s="90">
        <f t="shared" si="0"/>
        <v>0</v>
      </c>
      <c r="H40" s="106">
        <f t="shared" si="1"/>
        <v>38.7740136</v>
      </c>
      <c r="I40" s="106">
        <f t="shared" si="2"/>
        <v>38.7740136</v>
      </c>
    </row>
    <row r="41" spans="2:9" ht="33.75">
      <c r="B41" s="107" t="s">
        <v>334</v>
      </c>
      <c r="C41" s="109" t="s">
        <v>333</v>
      </c>
      <c r="D41" s="92">
        <v>0</v>
      </c>
      <c r="E41" s="92">
        <v>0</v>
      </c>
      <c r="F41" s="92">
        <v>53862.6</v>
      </c>
      <c r="G41" s="90">
        <f t="shared" si="0"/>
        <v>0</v>
      </c>
      <c r="H41" s="106">
        <v>0</v>
      </c>
      <c r="I41" s="106" t="e">
        <f t="shared" si="2"/>
        <v>#DIV/0!</v>
      </c>
    </row>
    <row r="42" spans="2:9" ht="45">
      <c r="B42" s="107" t="s">
        <v>466</v>
      </c>
      <c r="C42" s="165" t="s">
        <v>395</v>
      </c>
      <c r="D42" s="92"/>
      <c r="E42" s="92"/>
      <c r="F42" s="92">
        <v>1069</v>
      </c>
      <c r="G42" s="90"/>
      <c r="H42" s="106"/>
      <c r="I42" s="106"/>
    </row>
    <row r="43" spans="2:9" ht="12.75">
      <c r="B43" s="107" t="s">
        <v>210</v>
      </c>
      <c r="C43" s="91" t="s">
        <v>211</v>
      </c>
      <c r="D43" s="92">
        <f>D44+D45</f>
        <v>746000</v>
      </c>
      <c r="E43" s="92">
        <f>E44+E45</f>
        <v>746000</v>
      </c>
      <c r="F43" s="92">
        <f>F44+F45</f>
        <v>792819.7100000001</v>
      </c>
      <c r="G43" s="90">
        <f t="shared" si="0"/>
        <v>0</v>
      </c>
      <c r="H43" s="106">
        <f t="shared" si="1"/>
        <v>106.27610053619306</v>
      </c>
      <c r="I43" s="106">
        <f t="shared" si="2"/>
        <v>106.27610053619306</v>
      </c>
    </row>
    <row r="44" spans="2:9" ht="70.5" customHeight="1">
      <c r="B44" s="107" t="s">
        <v>385</v>
      </c>
      <c r="C44" s="91" t="s">
        <v>386</v>
      </c>
      <c r="D44" s="92">
        <v>746000</v>
      </c>
      <c r="E44" s="92">
        <v>746000</v>
      </c>
      <c r="F44" s="92">
        <v>785364.92</v>
      </c>
      <c r="G44" s="90">
        <f t="shared" si="0"/>
        <v>0</v>
      </c>
      <c r="H44" s="106">
        <f t="shared" si="1"/>
        <v>105.27679892761394</v>
      </c>
      <c r="I44" s="106">
        <f t="shared" si="2"/>
        <v>105.27679892761394</v>
      </c>
    </row>
    <row r="45" spans="2:9" ht="45" customHeight="1">
      <c r="B45" s="107" t="s">
        <v>335</v>
      </c>
      <c r="C45" s="109" t="s">
        <v>336</v>
      </c>
      <c r="D45" s="92">
        <v>0</v>
      </c>
      <c r="E45" s="92"/>
      <c r="F45" s="92">
        <v>7454.79</v>
      </c>
      <c r="G45" s="90">
        <f t="shared" si="0"/>
        <v>0</v>
      </c>
      <c r="H45" s="106">
        <v>0</v>
      </c>
      <c r="I45" s="106" t="e">
        <f t="shared" si="2"/>
        <v>#DIV/0!</v>
      </c>
    </row>
    <row r="46" spans="2:9" s="88" customFormat="1" ht="25.5">
      <c r="B46" s="105" t="s">
        <v>212</v>
      </c>
      <c r="C46" s="89" t="s">
        <v>213</v>
      </c>
      <c r="D46" s="90">
        <f aca="true" t="shared" si="3" ref="D46:F47">D47</f>
        <v>20000</v>
      </c>
      <c r="E46" s="90">
        <f t="shared" si="3"/>
        <v>20000</v>
      </c>
      <c r="F46" s="90">
        <f t="shared" si="3"/>
        <v>17500</v>
      </c>
      <c r="G46" s="90">
        <f t="shared" si="0"/>
        <v>0</v>
      </c>
      <c r="H46" s="106">
        <f t="shared" si="1"/>
        <v>87.5</v>
      </c>
      <c r="I46" s="106">
        <f t="shared" si="2"/>
        <v>87.5</v>
      </c>
    </row>
    <row r="47" spans="2:9" ht="42" customHeight="1">
      <c r="B47" s="107" t="s">
        <v>214</v>
      </c>
      <c r="C47" s="91" t="s">
        <v>215</v>
      </c>
      <c r="D47" s="92">
        <f t="shared" si="3"/>
        <v>20000</v>
      </c>
      <c r="E47" s="92">
        <f t="shared" si="3"/>
        <v>20000</v>
      </c>
      <c r="F47" s="92">
        <f t="shared" si="3"/>
        <v>17500</v>
      </c>
      <c r="G47" s="90">
        <f t="shared" si="0"/>
        <v>0</v>
      </c>
      <c r="H47" s="106">
        <f t="shared" si="1"/>
        <v>87.5</v>
      </c>
      <c r="I47" s="106">
        <f t="shared" si="2"/>
        <v>87.5</v>
      </c>
    </row>
    <row r="48" spans="2:9" ht="67.5" customHeight="1">
      <c r="B48" s="107" t="s">
        <v>387</v>
      </c>
      <c r="C48" s="91" t="s">
        <v>216</v>
      </c>
      <c r="D48" s="92">
        <v>20000</v>
      </c>
      <c r="E48" s="92">
        <v>20000</v>
      </c>
      <c r="F48" s="92">
        <v>17500</v>
      </c>
      <c r="G48" s="90">
        <f t="shared" si="0"/>
        <v>0</v>
      </c>
      <c r="H48" s="106">
        <f t="shared" si="1"/>
        <v>87.5</v>
      </c>
      <c r="I48" s="106">
        <f t="shared" si="2"/>
        <v>87.5</v>
      </c>
    </row>
    <row r="49" spans="2:9" s="88" customFormat="1" ht="38.25">
      <c r="B49" s="105" t="s">
        <v>217</v>
      </c>
      <c r="C49" s="89" t="s">
        <v>218</v>
      </c>
      <c r="D49" s="90">
        <f aca="true" t="shared" si="4" ref="D49:F51">D50</f>
        <v>0</v>
      </c>
      <c r="E49" s="90">
        <f t="shared" si="4"/>
        <v>0</v>
      </c>
      <c r="F49" s="90">
        <f t="shared" si="4"/>
        <v>-207</v>
      </c>
      <c r="G49" s="90">
        <f t="shared" si="0"/>
        <v>0</v>
      </c>
      <c r="H49" s="106">
        <v>0</v>
      </c>
      <c r="I49" s="106">
        <v>0</v>
      </c>
    </row>
    <row r="50" spans="2:9" ht="12.75">
      <c r="B50" s="107" t="s">
        <v>219</v>
      </c>
      <c r="C50" s="91" t="s">
        <v>220</v>
      </c>
      <c r="D50" s="92">
        <f t="shared" si="4"/>
        <v>0</v>
      </c>
      <c r="E50" s="92">
        <f t="shared" si="4"/>
        <v>0</v>
      </c>
      <c r="F50" s="92">
        <f t="shared" si="4"/>
        <v>-207</v>
      </c>
      <c r="G50" s="90">
        <f t="shared" si="0"/>
        <v>0</v>
      </c>
      <c r="H50" s="106">
        <v>0</v>
      </c>
      <c r="I50" s="106">
        <v>0</v>
      </c>
    </row>
    <row r="51" spans="2:9" ht="25.5">
      <c r="B51" s="107" t="s">
        <v>221</v>
      </c>
      <c r="C51" s="91" t="s">
        <v>222</v>
      </c>
      <c r="D51" s="92">
        <f t="shared" si="4"/>
        <v>0</v>
      </c>
      <c r="E51" s="92">
        <f t="shared" si="4"/>
        <v>0</v>
      </c>
      <c r="F51" s="92">
        <f t="shared" si="4"/>
        <v>-207</v>
      </c>
      <c r="G51" s="90">
        <f t="shared" si="0"/>
        <v>0</v>
      </c>
      <c r="H51" s="106">
        <v>0</v>
      </c>
      <c r="I51" s="106">
        <v>0</v>
      </c>
    </row>
    <row r="52" spans="2:9" ht="38.25">
      <c r="B52" s="107" t="s">
        <v>223</v>
      </c>
      <c r="C52" s="91" t="s">
        <v>224</v>
      </c>
      <c r="D52" s="92">
        <v>0</v>
      </c>
      <c r="E52" s="92">
        <v>0</v>
      </c>
      <c r="F52" s="92">
        <v>-207</v>
      </c>
      <c r="G52" s="90">
        <f t="shared" si="0"/>
        <v>0</v>
      </c>
      <c r="H52" s="106">
        <v>0</v>
      </c>
      <c r="I52" s="106">
        <v>0</v>
      </c>
    </row>
    <row r="53" spans="2:9" s="88" customFormat="1" ht="38.25">
      <c r="B53" s="105" t="s">
        <v>225</v>
      </c>
      <c r="C53" s="89" t="s">
        <v>226</v>
      </c>
      <c r="D53" s="90">
        <f>D54+D59</f>
        <v>65000</v>
      </c>
      <c r="E53" s="90">
        <f>E54+E59</f>
        <v>65000</v>
      </c>
      <c r="F53" s="90">
        <f>F54+F59</f>
        <v>36413.7</v>
      </c>
      <c r="G53" s="90">
        <f t="shared" si="0"/>
        <v>0</v>
      </c>
      <c r="H53" s="106">
        <f t="shared" si="1"/>
        <v>56.02107692307692</v>
      </c>
      <c r="I53" s="106">
        <f t="shared" si="2"/>
        <v>56.02107692307692</v>
      </c>
    </row>
    <row r="54" spans="2:9" ht="93" customHeight="1">
      <c r="B54" s="107" t="s">
        <v>227</v>
      </c>
      <c r="C54" s="91" t="s">
        <v>228</v>
      </c>
      <c r="D54" s="92">
        <f>D55+D57</f>
        <v>65000</v>
      </c>
      <c r="E54" s="92">
        <f>E55+E57</f>
        <v>65000</v>
      </c>
      <c r="F54" s="92">
        <f>F55+F57</f>
        <v>36413.7</v>
      </c>
      <c r="G54" s="90">
        <f t="shared" si="0"/>
        <v>0</v>
      </c>
      <c r="H54" s="106">
        <f t="shared" si="1"/>
        <v>56.02107692307692</v>
      </c>
      <c r="I54" s="106">
        <f t="shared" si="2"/>
        <v>56.02107692307692</v>
      </c>
    </row>
    <row r="55" spans="2:9" ht="88.5" customHeight="1">
      <c r="B55" s="107" t="s">
        <v>229</v>
      </c>
      <c r="C55" s="91" t="s">
        <v>230</v>
      </c>
      <c r="D55" s="92">
        <f>D56</f>
        <v>51000</v>
      </c>
      <c r="E55" s="92">
        <f>E56</f>
        <v>51000</v>
      </c>
      <c r="F55" s="92">
        <f>F56</f>
        <v>21989.7</v>
      </c>
      <c r="G55" s="90">
        <f t="shared" si="0"/>
        <v>0</v>
      </c>
      <c r="H55" s="106">
        <f t="shared" si="1"/>
        <v>43.11705882352941</v>
      </c>
      <c r="I55" s="106">
        <f t="shared" si="2"/>
        <v>43.11705882352941</v>
      </c>
    </row>
    <row r="56" spans="2:9" ht="75.75" customHeight="1">
      <c r="B56" s="107" t="s">
        <v>231</v>
      </c>
      <c r="C56" s="91" t="s">
        <v>232</v>
      </c>
      <c r="D56" s="92">
        <v>51000</v>
      </c>
      <c r="E56" s="92">
        <v>51000</v>
      </c>
      <c r="F56" s="92">
        <v>21989.7</v>
      </c>
      <c r="G56" s="90">
        <f t="shared" si="0"/>
        <v>0</v>
      </c>
      <c r="H56" s="106">
        <f t="shared" si="1"/>
        <v>43.11705882352941</v>
      </c>
      <c r="I56" s="106">
        <f t="shared" si="2"/>
        <v>43.11705882352941</v>
      </c>
    </row>
    <row r="57" spans="2:9" ht="90" customHeight="1">
      <c r="B57" s="107" t="s">
        <v>233</v>
      </c>
      <c r="C57" s="91" t="s">
        <v>234</v>
      </c>
      <c r="D57" s="92">
        <f>D58</f>
        <v>14000</v>
      </c>
      <c r="E57" s="92">
        <f>E58</f>
        <v>14000</v>
      </c>
      <c r="F57" s="92">
        <f>F58</f>
        <v>14424</v>
      </c>
      <c r="G57" s="90">
        <f t="shared" si="0"/>
        <v>0</v>
      </c>
      <c r="H57" s="106">
        <f t="shared" si="1"/>
        <v>103.02857142857142</v>
      </c>
      <c r="I57" s="106">
        <f t="shared" si="2"/>
        <v>103.02857142857142</v>
      </c>
    </row>
    <row r="58" spans="2:9" ht="68.25" customHeight="1">
      <c r="B58" s="107" t="s">
        <v>235</v>
      </c>
      <c r="C58" s="91" t="s">
        <v>236</v>
      </c>
      <c r="D58" s="92">
        <v>14000</v>
      </c>
      <c r="E58" s="92">
        <v>14000</v>
      </c>
      <c r="F58" s="92">
        <v>14424</v>
      </c>
      <c r="G58" s="90">
        <f t="shared" si="0"/>
        <v>0</v>
      </c>
      <c r="H58" s="106">
        <f t="shared" si="1"/>
        <v>103.02857142857142</v>
      </c>
      <c r="I58" s="106">
        <f t="shared" si="2"/>
        <v>103.02857142857142</v>
      </c>
    </row>
    <row r="59" spans="2:9" ht="25.5" hidden="1">
      <c r="B59" s="107" t="s">
        <v>237</v>
      </c>
      <c r="C59" s="91" t="s">
        <v>238</v>
      </c>
      <c r="D59" s="92">
        <f aca="true" t="shared" si="5" ref="D59:F60">D60</f>
        <v>0</v>
      </c>
      <c r="E59" s="92">
        <f t="shared" si="5"/>
        <v>0</v>
      </c>
      <c r="F59" s="92">
        <f t="shared" si="5"/>
        <v>0</v>
      </c>
      <c r="G59" s="90">
        <f t="shared" si="0"/>
        <v>0</v>
      </c>
      <c r="H59" s="106">
        <v>0</v>
      </c>
      <c r="I59" s="106">
        <v>0</v>
      </c>
    </row>
    <row r="60" spans="2:9" ht="51" hidden="1">
      <c r="B60" s="107" t="s">
        <v>239</v>
      </c>
      <c r="C60" s="91" t="s">
        <v>240</v>
      </c>
      <c r="D60" s="92">
        <f t="shared" si="5"/>
        <v>0</v>
      </c>
      <c r="E60" s="92">
        <f t="shared" si="5"/>
        <v>0</v>
      </c>
      <c r="F60" s="92">
        <f t="shared" si="5"/>
        <v>0</v>
      </c>
      <c r="G60" s="90">
        <f t="shared" si="0"/>
        <v>0</v>
      </c>
      <c r="H60" s="106">
        <v>0</v>
      </c>
      <c r="I60" s="106">
        <v>0</v>
      </c>
    </row>
    <row r="61" spans="2:9" ht="55.5" customHeight="1" hidden="1">
      <c r="B61" s="107" t="s">
        <v>241</v>
      </c>
      <c r="C61" s="91" t="s">
        <v>242</v>
      </c>
      <c r="D61" s="92">
        <v>0</v>
      </c>
      <c r="E61" s="92">
        <v>0</v>
      </c>
      <c r="F61" s="92">
        <v>0</v>
      </c>
      <c r="G61" s="90">
        <f t="shared" si="0"/>
        <v>0</v>
      </c>
      <c r="H61" s="106">
        <v>0</v>
      </c>
      <c r="I61" s="106">
        <v>0</v>
      </c>
    </row>
    <row r="62" spans="2:9" s="88" customFormat="1" ht="38.25">
      <c r="B62" s="105" t="s">
        <v>243</v>
      </c>
      <c r="C62" s="89" t="s">
        <v>244</v>
      </c>
      <c r="D62" s="90">
        <f>D63</f>
        <v>0</v>
      </c>
      <c r="E62" s="90">
        <f>E63</f>
        <v>51500</v>
      </c>
      <c r="F62" s="90">
        <f>F63</f>
        <v>61513.25</v>
      </c>
      <c r="G62" s="90">
        <f t="shared" si="0"/>
        <v>51500</v>
      </c>
      <c r="H62" s="106">
        <v>0</v>
      </c>
      <c r="I62" s="106">
        <f t="shared" si="2"/>
        <v>119.44320388349514</v>
      </c>
    </row>
    <row r="63" spans="2:9" ht="12.75">
      <c r="B63" s="107" t="s">
        <v>245</v>
      </c>
      <c r="C63" s="91" t="s">
        <v>246</v>
      </c>
      <c r="D63" s="92">
        <v>0</v>
      </c>
      <c r="E63" s="92">
        <f>E66+E64</f>
        <v>51500</v>
      </c>
      <c r="F63" s="92">
        <f>F64+F66</f>
        <v>61513.25</v>
      </c>
      <c r="G63" s="90">
        <f t="shared" si="0"/>
        <v>51500</v>
      </c>
      <c r="H63" s="106">
        <v>0</v>
      </c>
      <c r="I63" s="106">
        <f t="shared" si="2"/>
        <v>119.44320388349514</v>
      </c>
    </row>
    <row r="64" spans="2:9" ht="38.25" hidden="1">
      <c r="B64" s="107" t="s">
        <v>247</v>
      </c>
      <c r="C64" s="91" t="s">
        <v>248</v>
      </c>
      <c r="D64" s="92">
        <f>D65</f>
        <v>0</v>
      </c>
      <c r="E64" s="92">
        <f>E65</f>
        <v>0</v>
      </c>
      <c r="F64" s="92">
        <f>F65</f>
        <v>0</v>
      </c>
      <c r="G64" s="90">
        <f t="shared" si="0"/>
        <v>0</v>
      </c>
      <c r="H64" s="106">
        <v>0</v>
      </c>
      <c r="I64" s="106">
        <v>0</v>
      </c>
    </row>
    <row r="65" spans="2:9" ht="38.25" hidden="1">
      <c r="B65" s="107" t="s">
        <v>249</v>
      </c>
      <c r="C65" s="91" t="s">
        <v>250</v>
      </c>
      <c r="D65" s="92">
        <v>0</v>
      </c>
      <c r="E65" s="92">
        <v>0</v>
      </c>
      <c r="F65" s="92">
        <v>0</v>
      </c>
      <c r="G65" s="90">
        <f t="shared" si="0"/>
        <v>0</v>
      </c>
      <c r="H65" s="106">
        <v>0</v>
      </c>
      <c r="I65" s="106">
        <v>0</v>
      </c>
    </row>
    <row r="66" spans="2:9" ht="12.75">
      <c r="B66" s="107" t="s">
        <v>251</v>
      </c>
      <c r="C66" s="91" t="s">
        <v>252</v>
      </c>
      <c r="D66" s="92">
        <v>0</v>
      </c>
      <c r="E66" s="92">
        <f>E67</f>
        <v>51500</v>
      </c>
      <c r="F66" s="92">
        <f>F67</f>
        <v>61513.25</v>
      </c>
      <c r="G66" s="90">
        <f t="shared" si="0"/>
        <v>51500</v>
      </c>
      <c r="H66" s="106">
        <v>0</v>
      </c>
      <c r="I66" s="106">
        <f t="shared" si="2"/>
        <v>119.44320388349514</v>
      </c>
    </row>
    <row r="67" spans="2:9" ht="25.5">
      <c r="B67" s="107" t="s">
        <v>253</v>
      </c>
      <c r="C67" s="91" t="s">
        <v>254</v>
      </c>
      <c r="D67" s="92"/>
      <c r="E67" s="92">
        <v>51500</v>
      </c>
      <c r="F67" s="92">
        <v>61513.25</v>
      </c>
      <c r="G67" s="90">
        <f t="shared" si="0"/>
        <v>51500</v>
      </c>
      <c r="H67" s="106">
        <v>0</v>
      </c>
      <c r="I67" s="106">
        <f t="shared" si="2"/>
        <v>119.44320388349514</v>
      </c>
    </row>
    <row r="68" spans="2:9" s="88" customFormat="1" ht="25.5">
      <c r="B68" s="105" t="s">
        <v>255</v>
      </c>
      <c r="C68" s="89" t="s">
        <v>256</v>
      </c>
      <c r="D68" s="90">
        <f>D69+D72</f>
        <v>0</v>
      </c>
      <c r="E68" s="90">
        <f>E69+E72</f>
        <v>0</v>
      </c>
      <c r="F68" s="90">
        <f>F69+F72</f>
        <v>0</v>
      </c>
      <c r="G68" s="90">
        <f t="shared" si="0"/>
        <v>0</v>
      </c>
      <c r="H68" s="106">
        <v>0</v>
      </c>
      <c r="I68" s="106" t="e">
        <f t="shared" si="2"/>
        <v>#DIV/0!</v>
      </c>
    </row>
    <row r="69" spans="2:9" ht="76.5" hidden="1">
      <c r="B69" s="107" t="s">
        <v>257</v>
      </c>
      <c r="C69" s="91" t="s">
        <v>258</v>
      </c>
      <c r="D69" s="92">
        <f aca="true" t="shared" si="6" ref="D69:F70">D70</f>
        <v>0</v>
      </c>
      <c r="E69" s="92">
        <f t="shared" si="6"/>
        <v>0</v>
      </c>
      <c r="F69" s="92">
        <f t="shared" si="6"/>
        <v>0</v>
      </c>
      <c r="G69" s="90">
        <f t="shared" si="0"/>
        <v>0</v>
      </c>
      <c r="H69" s="106">
        <v>0</v>
      </c>
      <c r="I69" s="106">
        <v>0</v>
      </c>
    </row>
    <row r="70" spans="2:9" ht="89.25" hidden="1">
      <c r="B70" s="107" t="s">
        <v>259</v>
      </c>
      <c r="C70" s="91" t="s">
        <v>260</v>
      </c>
      <c r="D70" s="92">
        <f t="shared" si="6"/>
        <v>0</v>
      </c>
      <c r="E70" s="92">
        <f t="shared" si="6"/>
        <v>0</v>
      </c>
      <c r="F70" s="92">
        <f t="shared" si="6"/>
        <v>0</v>
      </c>
      <c r="G70" s="90">
        <f t="shared" si="0"/>
        <v>0</v>
      </c>
      <c r="H70" s="106">
        <v>0</v>
      </c>
      <c r="I70" s="106">
        <v>0</v>
      </c>
    </row>
    <row r="71" spans="2:9" ht="89.25" hidden="1">
      <c r="B71" s="107" t="s">
        <v>261</v>
      </c>
      <c r="C71" s="91" t="s">
        <v>262</v>
      </c>
      <c r="D71" s="92">
        <v>0</v>
      </c>
      <c r="E71" s="92">
        <v>0</v>
      </c>
      <c r="F71" s="92">
        <v>0</v>
      </c>
      <c r="G71" s="90">
        <f t="shared" si="0"/>
        <v>0</v>
      </c>
      <c r="H71" s="106">
        <v>0</v>
      </c>
      <c r="I71" s="106">
        <v>0</v>
      </c>
    </row>
    <row r="72" spans="2:9" ht="25.5" hidden="1">
      <c r="B72" s="107" t="s">
        <v>263</v>
      </c>
      <c r="C72" s="91" t="s">
        <v>264</v>
      </c>
      <c r="D72" s="92">
        <f>D73</f>
        <v>0</v>
      </c>
      <c r="E72" s="92">
        <v>0</v>
      </c>
      <c r="F72" s="92">
        <v>0</v>
      </c>
      <c r="G72" s="90">
        <f t="shared" si="0"/>
        <v>0</v>
      </c>
      <c r="H72" s="106">
        <v>0</v>
      </c>
      <c r="I72" s="106" t="e">
        <f t="shared" si="2"/>
        <v>#DIV/0!</v>
      </c>
    </row>
    <row r="73" spans="2:9" ht="51" hidden="1">
      <c r="B73" s="107" t="s">
        <v>265</v>
      </c>
      <c r="C73" s="91" t="s">
        <v>266</v>
      </c>
      <c r="D73" s="92">
        <v>0</v>
      </c>
      <c r="E73" s="92">
        <v>0</v>
      </c>
      <c r="F73" s="92">
        <v>0</v>
      </c>
      <c r="G73" s="90">
        <f t="shared" si="0"/>
        <v>0</v>
      </c>
      <c r="H73" s="106">
        <v>0</v>
      </c>
      <c r="I73" s="106" t="e">
        <f t="shared" si="2"/>
        <v>#DIV/0!</v>
      </c>
    </row>
    <row r="74" spans="2:9" ht="51" hidden="1">
      <c r="B74" s="107" t="s">
        <v>267</v>
      </c>
      <c r="C74" s="91" t="s">
        <v>268</v>
      </c>
      <c r="D74" s="92">
        <v>0</v>
      </c>
      <c r="E74" s="92">
        <v>0</v>
      </c>
      <c r="F74" s="92">
        <v>0</v>
      </c>
      <c r="G74" s="90">
        <f t="shared" si="0"/>
        <v>0</v>
      </c>
      <c r="H74" s="106">
        <v>0</v>
      </c>
      <c r="I74" s="106" t="e">
        <f t="shared" si="2"/>
        <v>#DIV/0!</v>
      </c>
    </row>
    <row r="75" spans="2:9" ht="18.75" customHeight="1">
      <c r="B75" s="110" t="s">
        <v>269</v>
      </c>
      <c r="C75" s="93" t="s">
        <v>270</v>
      </c>
      <c r="D75" s="92">
        <f aca="true" t="shared" si="7" ref="D75:F76">D76</f>
        <v>0</v>
      </c>
      <c r="E75" s="92">
        <f t="shared" si="7"/>
        <v>0</v>
      </c>
      <c r="F75" s="92">
        <f t="shared" si="7"/>
        <v>0</v>
      </c>
      <c r="G75" s="90">
        <f t="shared" si="0"/>
        <v>0</v>
      </c>
      <c r="H75" s="106">
        <v>0</v>
      </c>
      <c r="I75" s="106">
        <v>0</v>
      </c>
    </row>
    <row r="76" spans="2:9" ht="38.25" hidden="1">
      <c r="B76" s="111" t="s">
        <v>271</v>
      </c>
      <c r="C76" s="47" t="s">
        <v>272</v>
      </c>
      <c r="D76" s="92">
        <f t="shared" si="7"/>
        <v>0</v>
      </c>
      <c r="E76" s="92">
        <f t="shared" si="7"/>
        <v>0</v>
      </c>
      <c r="F76" s="92">
        <f t="shared" si="7"/>
        <v>0</v>
      </c>
      <c r="G76" s="90">
        <f t="shared" si="0"/>
        <v>0</v>
      </c>
      <c r="H76" s="106">
        <v>0</v>
      </c>
      <c r="I76" s="106">
        <v>0</v>
      </c>
    </row>
    <row r="77" spans="2:9" ht="38.25" hidden="1">
      <c r="B77" s="111" t="s">
        <v>273</v>
      </c>
      <c r="C77" s="47" t="s">
        <v>274</v>
      </c>
      <c r="D77" s="92">
        <v>0</v>
      </c>
      <c r="E77" s="92">
        <v>0</v>
      </c>
      <c r="F77" s="92">
        <v>0</v>
      </c>
      <c r="G77" s="90">
        <f t="shared" si="0"/>
        <v>0</v>
      </c>
      <c r="H77" s="106">
        <v>0</v>
      </c>
      <c r="I77" s="106">
        <v>0</v>
      </c>
    </row>
    <row r="78" spans="2:9" s="88" customFormat="1" ht="18.75" customHeight="1">
      <c r="B78" s="105" t="s">
        <v>275</v>
      </c>
      <c r="C78" s="89" t="s">
        <v>276</v>
      </c>
      <c r="D78" s="90">
        <f aca="true" t="shared" si="8" ref="D78:F79">D79</f>
        <v>0</v>
      </c>
      <c r="E78" s="90">
        <f t="shared" si="8"/>
        <v>0</v>
      </c>
      <c r="F78" s="90">
        <f t="shared" si="8"/>
        <v>-4000</v>
      </c>
      <c r="G78" s="90">
        <f t="shared" si="0"/>
        <v>0</v>
      </c>
      <c r="H78" s="106">
        <v>0</v>
      </c>
      <c r="I78" s="106">
        <v>0</v>
      </c>
    </row>
    <row r="79" spans="2:9" ht="25.5">
      <c r="B79" s="107" t="s">
        <v>451</v>
      </c>
      <c r="C79" s="91" t="s">
        <v>452</v>
      </c>
      <c r="D79" s="92">
        <f t="shared" si="8"/>
        <v>0</v>
      </c>
      <c r="E79" s="92">
        <f t="shared" si="8"/>
        <v>0</v>
      </c>
      <c r="F79" s="92">
        <f t="shared" si="8"/>
        <v>-4000</v>
      </c>
      <c r="G79" s="90">
        <f t="shared" si="0"/>
        <v>0</v>
      </c>
      <c r="H79" s="106">
        <v>0</v>
      </c>
      <c r="I79" s="106">
        <v>0</v>
      </c>
    </row>
    <row r="80" spans="2:9" ht="63.75">
      <c r="B80" s="107" t="s">
        <v>453</v>
      </c>
      <c r="C80" s="91" t="s">
        <v>454</v>
      </c>
      <c r="D80" s="92">
        <v>0</v>
      </c>
      <c r="E80" s="92">
        <v>0</v>
      </c>
      <c r="F80" s="92">
        <v>-4000</v>
      </c>
      <c r="G80" s="90">
        <f t="shared" si="0"/>
        <v>0</v>
      </c>
      <c r="H80" s="106">
        <v>0</v>
      </c>
      <c r="I80" s="106">
        <v>0</v>
      </c>
    </row>
    <row r="81" spans="2:9" s="88" customFormat="1" ht="25.5">
      <c r="B81" s="105" t="s">
        <v>278</v>
      </c>
      <c r="C81" s="89" t="s">
        <v>279</v>
      </c>
      <c r="D81" s="90">
        <f>D82+D84</f>
        <v>0</v>
      </c>
      <c r="E81" s="90">
        <f>E82+E84</f>
        <v>0</v>
      </c>
      <c r="F81" s="90">
        <f>F82+F84</f>
        <v>0</v>
      </c>
      <c r="G81" s="90">
        <f t="shared" si="0"/>
        <v>0</v>
      </c>
      <c r="H81" s="106">
        <v>0</v>
      </c>
      <c r="I81" s="106">
        <v>0</v>
      </c>
    </row>
    <row r="82" spans="2:9" ht="12.75" hidden="1">
      <c r="B82" s="107" t="s">
        <v>280</v>
      </c>
      <c r="C82" s="91" t="s">
        <v>281</v>
      </c>
      <c r="D82" s="92">
        <f>D83</f>
        <v>0</v>
      </c>
      <c r="E82" s="92">
        <f>E83</f>
        <v>0</v>
      </c>
      <c r="F82" s="92">
        <f>F83</f>
        <v>0</v>
      </c>
      <c r="G82" s="90">
        <f t="shared" si="0"/>
        <v>0</v>
      </c>
      <c r="H82" s="106">
        <v>0</v>
      </c>
      <c r="I82" s="106">
        <v>0</v>
      </c>
    </row>
    <row r="83" spans="2:9" ht="25.5" hidden="1">
      <c r="B83" s="107" t="s">
        <v>282</v>
      </c>
      <c r="C83" s="91" t="s">
        <v>283</v>
      </c>
      <c r="D83" s="92"/>
      <c r="E83" s="92"/>
      <c r="F83" s="92"/>
      <c r="G83" s="90">
        <f aca="true" t="shared" si="9" ref="G83:G124">E83-D83</f>
        <v>0</v>
      </c>
      <c r="H83" s="106">
        <v>0</v>
      </c>
      <c r="I83" s="106">
        <v>0</v>
      </c>
    </row>
    <row r="84" spans="2:9" ht="12.75" hidden="1">
      <c r="B84" s="107" t="s">
        <v>284</v>
      </c>
      <c r="C84" s="91" t="s">
        <v>285</v>
      </c>
      <c r="D84" s="92">
        <f>D85</f>
        <v>0</v>
      </c>
      <c r="E84" s="92">
        <f>E85</f>
        <v>0</v>
      </c>
      <c r="F84" s="92">
        <f>F85</f>
        <v>0</v>
      </c>
      <c r="G84" s="90">
        <f t="shared" si="9"/>
        <v>0</v>
      </c>
      <c r="H84" s="106">
        <v>0</v>
      </c>
      <c r="I84" s="106">
        <v>0</v>
      </c>
    </row>
    <row r="85" spans="2:9" ht="25.5" hidden="1">
      <c r="B85" s="107" t="s">
        <v>286</v>
      </c>
      <c r="C85" s="91" t="s">
        <v>287</v>
      </c>
      <c r="D85" s="92"/>
      <c r="E85" s="92"/>
      <c r="F85" s="92"/>
      <c r="G85" s="90">
        <f t="shared" si="9"/>
        <v>0</v>
      </c>
      <c r="H85" s="106">
        <v>0</v>
      </c>
      <c r="I85" s="106">
        <v>0</v>
      </c>
    </row>
    <row r="86" spans="2:9" s="88" customFormat="1" ht="19.5" customHeight="1">
      <c r="B86" s="105" t="s">
        <v>288</v>
      </c>
      <c r="C86" s="94" t="s">
        <v>289</v>
      </c>
      <c r="D86" s="90">
        <f>D87+D121+D120</f>
        <v>7657200</v>
      </c>
      <c r="E86" s="90">
        <f>E87</f>
        <v>12717320</v>
      </c>
      <c r="F86" s="90">
        <f>F87+F121</f>
        <v>12717320</v>
      </c>
      <c r="G86" s="90">
        <f t="shared" si="9"/>
        <v>5060120</v>
      </c>
      <c r="H86" s="106">
        <f aca="true" t="shared" si="10" ref="H86:H125">F86*100/D86</f>
        <v>166.08316355848092</v>
      </c>
      <c r="I86" s="106">
        <f aca="true" t="shared" si="11" ref="I86:I125">F86*100/E86</f>
        <v>100</v>
      </c>
    </row>
    <row r="87" spans="2:9" s="88" customFormat="1" ht="42" customHeight="1">
      <c r="B87" s="105" t="s">
        <v>290</v>
      </c>
      <c r="C87" s="89" t="s">
        <v>291</v>
      </c>
      <c r="D87" s="90">
        <f>D88+D97+D100+D105</f>
        <v>7657200</v>
      </c>
      <c r="E87" s="90">
        <f>E88+E97+E100+E105</f>
        <v>12717320</v>
      </c>
      <c r="F87" s="90">
        <f>F88+F97+F100+F105</f>
        <v>12717320</v>
      </c>
      <c r="G87" s="90">
        <f t="shared" si="9"/>
        <v>5060120</v>
      </c>
      <c r="H87" s="106">
        <f t="shared" si="10"/>
        <v>166.08316355848092</v>
      </c>
      <c r="I87" s="106">
        <f t="shared" si="11"/>
        <v>100</v>
      </c>
    </row>
    <row r="88" spans="2:9" ht="25.5">
      <c r="B88" s="107" t="s">
        <v>460</v>
      </c>
      <c r="C88" s="95" t="s">
        <v>292</v>
      </c>
      <c r="D88" s="96">
        <f>D89+D93</f>
        <v>7043000</v>
      </c>
      <c r="E88" s="96">
        <f>E89+E93</f>
        <v>7813000</v>
      </c>
      <c r="F88" s="96">
        <f>F89+F93</f>
        <v>7813000</v>
      </c>
      <c r="G88" s="90">
        <f t="shared" si="9"/>
        <v>770000</v>
      </c>
      <c r="H88" s="106">
        <f t="shared" si="10"/>
        <v>110.93284111884141</v>
      </c>
      <c r="I88" s="106">
        <f t="shared" si="11"/>
        <v>100</v>
      </c>
    </row>
    <row r="89" spans="2:9" ht="12.75">
      <c r="B89" s="107" t="s">
        <v>461</v>
      </c>
      <c r="C89" s="91" t="s">
        <v>293</v>
      </c>
      <c r="D89" s="92">
        <f>D90</f>
        <v>6535000</v>
      </c>
      <c r="E89" s="92">
        <f>E90</f>
        <v>6535000</v>
      </c>
      <c r="F89" s="92">
        <f>F90</f>
        <v>6535000</v>
      </c>
      <c r="G89" s="90">
        <f t="shared" si="9"/>
        <v>0</v>
      </c>
      <c r="H89" s="106">
        <f t="shared" si="10"/>
        <v>100</v>
      </c>
      <c r="I89" s="106">
        <f t="shared" si="11"/>
        <v>100</v>
      </c>
    </row>
    <row r="90" spans="2:9" ht="25.5">
      <c r="B90" s="107" t="s">
        <v>462</v>
      </c>
      <c r="C90" s="91" t="s">
        <v>294</v>
      </c>
      <c r="D90" s="92">
        <f>D91+D92</f>
        <v>6535000</v>
      </c>
      <c r="E90" s="92">
        <f>E91+E92</f>
        <v>6535000</v>
      </c>
      <c r="F90" s="92">
        <f>F91+F92</f>
        <v>6535000</v>
      </c>
      <c r="G90" s="90">
        <f t="shared" si="9"/>
        <v>0</v>
      </c>
      <c r="H90" s="106">
        <f t="shared" si="10"/>
        <v>100</v>
      </c>
      <c r="I90" s="106">
        <f t="shared" si="11"/>
        <v>100</v>
      </c>
    </row>
    <row r="91" spans="2:9" ht="25.5">
      <c r="B91" s="111" t="s">
        <v>463</v>
      </c>
      <c r="C91" s="97" t="s">
        <v>295</v>
      </c>
      <c r="D91" s="92">
        <v>6452000</v>
      </c>
      <c r="E91" s="92">
        <v>6452000</v>
      </c>
      <c r="F91" s="92">
        <v>6452000</v>
      </c>
      <c r="G91" s="90">
        <f t="shared" si="9"/>
        <v>0</v>
      </c>
      <c r="H91" s="106">
        <f t="shared" si="10"/>
        <v>100</v>
      </c>
      <c r="I91" s="106">
        <f t="shared" si="11"/>
        <v>100</v>
      </c>
    </row>
    <row r="92" spans="2:9" ht="25.5">
      <c r="B92" s="111" t="s">
        <v>464</v>
      </c>
      <c r="C92" s="97" t="s">
        <v>296</v>
      </c>
      <c r="D92" s="92">
        <v>83000</v>
      </c>
      <c r="E92" s="92">
        <v>83000</v>
      </c>
      <c r="F92" s="92">
        <v>83000</v>
      </c>
      <c r="G92" s="90">
        <f t="shared" si="9"/>
        <v>0</v>
      </c>
      <c r="H92" s="106">
        <f t="shared" si="10"/>
        <v>100</v>
      </c>
      <c r="I92" s="106">
        <f t="shared" si="11"/>
        <v>100</v>
      </c>
    </row>
    <row r="93" spans="2:9" ht="25.5">
      <c r="B93" s="111" t="s">
        <v>432</v>
      </c>
      <c r="C93" s="97" t="s">
        <v>433</v>
      </c>
      <c r="D93" s="92">
        <f>D94+D95+D96</f>
        <v>508000</v>
      </c>
      <c r="E93" s="92">
        <f>E94+E95+E96</f>
        <v>1278000</v>
      </c>
      <c r="F93" s="92">
        <f>F94+F95+F96</f>
        <v>1278000</v>
      </c>
      <c r="G93" s="90">
        <f t="shared" si="9"/>
        <v>770000</v>
      </c>
      <c r="H93" s="106">
        <f t="shared" si="10"/>
        <v>251.5748031496063</v>
      </c>
      <c r="I93" s="106">
        <f t="shared" si="11"/>
        <v>100</v>
      </c>
    </row>
    <row r="94" spans="2:9" ht="33.75">
      <c r="B94" s="108" t="s">
        <v>459</v>
      </c>
      <c r="C94" s="109" t="s">
        <v>485</v>
      </c>
      <c r="D94" s="92">
        <v>113000</v>
      </c>
      <c r="E94" s="92">
        <v>113000</v>
      </c>
      <c r="F94" s="92">
        <v>113000</v>
      </c>
      <c r="G94" s="90">
        <f t="shared" si="9"/>
        <v>0</v>
      </c>
      <c r="H94" s="106">
        <v>0</v>
      </c>
      <c r="I94" s="106">
        <f t="shared" si="11"/>
        <v>100</v>
      </c>
    </row>
    <row r="95" spans="2:9" ht="38.25">
      <c r="B95" s="107" t="s">
        <v>458</v>
      </c>
      <c r="C95" s="98" t="s">
        <v>337</v>
      </c>
      <c r="D95" s="92">
        <v>0</v>
      </c>
      <c r="E95" s="92">
        <v>770000</v>
      </c>
      <c r="F95" s="92">
        <v>770000</v>
      </c>
      <c r="G95" s="90">
        <f t="shared" si="9"/>
        <v>770000</v>
      </c>
      <c r="H95" s="106">
        <v>0</v>
      </c>
      <c r="I95" s="106">
        <f t="shared" si="11"/>
        <v>100</v>
      </c>
    </row>
    <row r="96" spans="2:9" ht="51">
      <c r="B96" s="107" t="s">
        <v>430</v>
      </c>
      <c r="C96" s="98" t="s">
        <v>431</v>
      </c>
      <c r="D96" s="92">
        <v>395000</v>
      </c>
      <c r="E96" s="92">
        <v>395000</v>
      </c>
      <c r="F96" s="92">
        <v>395000</v>
      </c>
      <c r="G96" s="90">
        <f t="shared" si="9"/>
        <v>0</v>
      </c>
      <c r="H96" s="106">
        <v>0</v>
      </c>
      <c r="I96" s="106">
        <f t="shared" si="11"/>
        <v>100</v>
      </c>
    </row>
    <row r="97" spans="2:9" ht="25.5">
      <c r="B97" s="107" t="s">
        <v>397</v>
      </c>
      <c r="C97" s="166" t="s">
        <v>396</v>
      </c>
      <c r="D97" s="92">
        <f>D98</f>
        <v>0</v>
      </c>
      <c r="E97" s="92">
        <f>E98</f>
        <v>4273820</v>
      </c>
      <c r="F97" s="92">
        <f>F98</f>
        <v>4273820</v>
      </c>
      <c r="G97" s="90">
        <f>F97-D97</f>
        <v>4273820</v>
      </c>
      <c r="H97" s="106">
        <v>0</v>
      </c>
      <c r="I97" s="106">
        <v>100</v>
      </c>
    </row>
    <row r="98" spans="2:9" ht="51">
      <c r="B98" s="107" t="s">
        <v>493</v>
      </c>
      <c r="C98" s="166" t="s">
        <v>495</v>
      </c>
      <c r="D98" s="92">
        <v>0</v>
      </c>
      <c r="E98" s="92">
        <v>4273820</v>
      </c>
      <c r="F98" s="92">
        <v>4273820</v>
      </c>
      <c r="G98" s="90">
        <f>F98-D98</f>
        <v>4273820</v>
      </c>
      <c r="H98" s="106">
        <v>0</v>
      </c>
      <c r="I98" s="106">
        <v>100</v>
      </c>
    </row>
    <row r="99" spans="2:9" ht="51">
      <c r="B99" s="107" t="s">
        <v>494</v>
      </c>
      <c r="C99" s="166" t="s">
        <v>496</v>
      </c>
      <c r="D99" s="92">
        <v>0</v>
      </c>
      <c r="E99" s="92">
        <v>4273820</v>
      </c>
      <c r="F99" s="92">
        <v>4273820</v>
      </c>
      <c r="G99" s="90">
        <f>F99-D99</f>
        <v>4273820</v>
      </c>
      <c r="H99" s="106">
        <v>0</v>
      </c>
      <c r="I99" s="106">
        <v>100</v>
      </c>
    </row>
    <row r="100" spans="2:9" ht="25.5">
      <c r="B100" s="107" t="s">
        <v>457</v>
      </c>
      <c r="C100" s="95" t="s">
        <v>297</v>
      </c>
      <c r="D100" s="92">
        <f>D101+D103</f>
        <v>285200</v>
      </c>
      <c r="E100" s="92">
        <f>E101+E103</f>
        <v>301500</v>
      </c>
      <c r="F100" s="92">
        <f>F101+F103</f>
        <v>301500</v>
      </c>
      <c r="G100" s="90">
        <f t="shared" si="9"/>
        <v>16300</v>
      </c>
      <c r="H100" s="106">
        <f t="shared" si="10"/>
        <v>105.71528751753155</v>
      </c>
      <c r="I100" s="106">
        <f t="shared" si="11"/>
        <v>100</v>
      </c>
    </row>
    <row r="101" spans="2:9" ht="25.5">
      <c r="B101" s="107" t="s">
        <v>456</v>
      </c>
      <c r="C101" s="91" t="s">
        <v>298</v>
      </c>
      <c r="D101" s="92">
        <f>D102</f>
        <v>23500</v>
      </c>
      <c r="E101" s="92">
        <f>E102</f>
        <v>23500</v>
      </c>
      <c r="F101" s="92">
        <f>F102</f>
        <v>23500</v>
      </c>
      <c r="G101" s="90">
        <f t="shared" si="9"/>
        <v>0</v>
      </c>
      <c r="H101" s="106">
        <f t="shared" si="10"/>
        <v>100</v>
      </c>
      <c r="I101" s="106">
        <f t="shared" si="11"/>
        <v>100</v>
      </c>
    </row>
    <row r="102" spans="2:9" ht="38.25">
      <c r="B102" s="107" t="s">
        <v>390</v>
      </c>
      <c r="C102" s="91" t="s">
        <v>299</v>
      </c>
      <c r="D102" s="92">
        <v>23500</v>
      </c>
      <c r="E102" s="92">
        <v>23500</v>
      </c>
      <c r="F102" s="92">
        <v>23500</v>
      </c>
      <c r="G102" s="90">
        <f t="shared" si="9"/>
        <v>0</v>
      </c>
      <c r="H102" s="106">
        <f t="shared" si="10"/>
        <v>100</v>
      </c>
      <c r="I102" s="106">
        <f t="shared" si="11"/>
        <v>100</v>
      </c>
    </row>
    <row r="103" spans="2:9" ht="38.25">
      <c r="B103" s="107" t="s">
        <v>389</v>
      </c>
      <c r="C103" s="91" t="s">
        <v>300</v>
      </c>
      <c r="D103" s="92">
        <f>D104</f>
        <v>261700</v>
      </c>
      <c r="E103" s="92">
        <f>E104</f>
        <v>278000</v>
      </c>
      <c r="F103" s="92">
        <f>F104</f>
        <v>278000</v>
      </c>
      <c r="G103" s="90">
        <f t="shared" si="9"/>
        <v>16300</v>
      </c>
      <c r="H103" s="106">
        <f t="shared" si="10"/>
        <v>106.22850592281237</v>
      </c>
      <c r="I103" s="106">
        <f t="shared" si="11"/>
        <v>100</v>
      </c>
    </row>
    <row r="104" spans="2:9" ht="41.25" customHeight="1">
      <c r="B104" s="107" t="s">
        <v>388</v>
      </c>
      <c r="C104" s="91" t="s">
        <v>301</v>
      </c>
      <c r="D104" s="92">
        <v>261700</v>
      </c>
      <c r="E104" s="92">
        <v>278000</v>
      </c>
      <c r="F104" s="92">
        <v>278000</v>
      </c>
      <c r="G104" s="90">
        <f t="shared" si="9"/>
        <v>16300</v>
      </c>
      <c r="H104" s="106">
        <f t="shared" si="10"/>
        <v>106.22850592281237</v>
      </c>
      <c r="I104" s="106">
        <f t="shared" si="11"/>
        <v>100</v>
      </c>
    </row>
    <row r="105" spans="2:9" ht="24" customHeight="1">
      <c r="B105" s="107" t="s">
        <v>398</v>
      </c>
      <c r="C105" s="167" t="s">
        <v>303</v>
      </c>
      <c r="D105" s="92">
        <f>D106+D107</f>
        <v>329000</v>
      </c>
      <c r="E105" s="92">
        <f>E106+E107</f>
        <v>329000</v>
      </c>
      <c r="F105" s="92">
        <f>F106+F107</f>
        <v>329000</v>
      </c>
      <c r="G105" s="90">
        <f t="shared" si="9"/>
        <v>0</v>
      </c>
      <c r="H105" s="106">
        <v>0</v>
      </c>
      <c r="I105" s="106">
        <f t="shared" si="11"/>
        <v>100</v>
      </c>
    </row>
    <row r="106" spans="2:9" ht="56.25" customHeight="1">
      <c r="B106" s="107" t="s">
        <v>428</v>
      </c>
      <c r="C106" s="113" t="s">
        <v>429</v>
      </c>
      <c r="D106" s="92">
        <v>329000</v>
      </c>
      <c r="E106" s="92">
        <v>329000</v>
      </c>
      <c r="F106" s="92">
        <v>329000</v>
      </c>
      <c r="G106" s="90">
        <f t="shared" si="9"/>
        <v>0</v>
      </c>
      <c r="H106" s="106">
        <v>0</v>
      </c>
      <c r="I106" s="106">
        <f t="shared" si="11"/>
        <v>100</v>
      </c>
    </row>
    <row r="107" spans="2:9" ht="57" customHeight="1" hidden="1">
      <c r="B107" s="107" t="s">
        <v>455</v>
      </c>
      <c r="C107" s="113" t="s">
        <v>465</v>
      </c>
      <c r="D107" s="92">
        <v>0</v>
      </c>
      <c r="E107" s="92">
        <v>0</v>
      </c>
      <c r="F107" s="92">
        <v>0</v>
      </c>
      <c r="G107" s="90">
        <f t="shared" si="9"/>
        <v>0</v>
      </c>
      <c r="H107" s="106">
        <v>0</v>
      </c>
      <c r="I107" s="106" t="e">
        <f t="shared" si="11"/>
        <v>#DIV/0!</v>
      </c>
    </row>
    <row r="108" spans="2:9" ht="25.5" hidden="1">
      <c r="B108" s="112" t="s">
        <v>302</v>
      </c>
      <c r="C108" s="95" t="s">
        <v>303</v>
      </c>
      <c r="D108" s="96">
        <f>D109+D111</f>
        <v>0</v>
      </c>
      <c r="E108" s="96">
        <f>E109+E111</f>
        <v>0</v>
      </c>
      <c r="F108" s="96">
        <f>F109+F111</f>
        <v>0</v>
      </c>
      <c r="G108" s="90">
        <f t="shared" si="9"/>
        <v>0</v>
      </c>
      <c r="H108" s="106" t="e">
        <f t="shared" si="10"/>
        <v>#DIV/0!</v>
      </c>
      <c r="I108" s="106" t="e">
        <f t="shared" si="11"/>
        <v>#DIV/0!</v>
      </c>
    </row>
    <row r="109" spans="2:9" ht="51" hidden="1">
      <c r="B109" s="107" t="s">
        <v>304</v>
      </c>
      <c r="C109" s="91" t="s">
        <v>305</v>
      </c>
      <c r="D109" s="92">
        <f>D110</f>
        <v>0</v>
      </c>
      <c r="E109" s="92">
        <f>E110</f>
        <v>0</v>
      </c>
      <c r="F109" s="92">
        <f>F110</f>
        <v>0</v>
      </c>
      <c r="G109" s="90">
        <f t="shared" si="9"/>
        <v>0</v>
      </c>
      <c r="H109" s="106" t="e">
        <f t="shared" si="10"/>
        <v>#DIV/0!</v>
      </c>
      <c r="I109" s="106" t="e">
        <f t="shared" si="11"/>
        <v>#DIV/0!</v>
      </c>
    </row>
    <row r="110" spans="2:9" ht="51" hidden="1">
      <c r="B110" s="107" t="s">
        <v>306</v>
      </c>
      <c r="C110" s="91" t="s">
        <v>307</v>
      </c>
      <c r="D110" s="92"/>
      <c r="E110" s="92"/>
      <c r="F110" s="92"/>
      <c r="G110" s="90">
        <f t="shared" si="9"/>
        <v>0</v>
      </c>
      <c r="H110" s="106" t="e">
        <f t="shared" si="10"/>
        <v>#DIV/0!</v>
      </c>
      <c r="I110" s="106" t="e">
        <f t="shared" si="11"/>
        <v>#DIV/0!</v>
      </c>
    </row>
    <row r="111" spans="2:9" ht="25.5" hidden="1">
      <c r="B111" s="107" t="s">
        <v>308</v>
      </c>
      <c r="C111" s="91" t="s">
        <v>309</v>
      </c>
      <c r="D111" s="92">
        <f>SUM(D112:D119)</f>
        <v>0</v>
      </c>
      <c r="E111" s="92">
        <f>SUM(E112:E119)</f>
        <v>0</v>
      </c>
      <c r="F111" s="92">
        <f>SUM(F112:F119)</f>
        <v>0</v>
      </c>
      <c r="G111" s="90">
        <f t="shared" si="9"/>
        <v>0</v>
      </c>
      <c r="H111" s="106" t="e">
        <f t="shared" si="10"/>
        <v>#DIV/0!</v>
      </c>
      <c r="I111" s="106" t="e">
        <f t="shared" si="11"/>
        <v>#DIV/0!</v>
      </c>
    </row>
    <row r="112" spans="2:9" ht="38.25" hidden="1">
      <c r="B112" s="107" t="s">
        <v>310</v>
      </c>
      <c r="C112" s="91" t="s">
        <v>311</v>
      </c>
      <c r="D112" s="92"/>
      <c r="E112" s="92"/>
      <c r="F112" s="92"/>
      <c r="G112" s="90">
        <f t="shared" si="9"/>
        <v>0</v>
      </c>
      <c r="H112" s="106" t="e">
        <f t="shared" si="10"/>
        <v>#DIV/0!</v>
      </c>
      <c r="I112" s="106" t="e">
        <f t="shared" si="11"/>
        <v>#DIV/0!</v>
      </c>
    </row>
    <row r="113" spans="2:9" ht="63.75" hidden="1">
      <c r="B113" s="107" t="s">
        <v>312</v>
      </c>
      <c r="C113" s="91" t="s">
        <v>313</v>
      </c>
      <c r="D113" s="92"/>
      <c r="E113" s="92"/>
      <c r="F113" s="92"/>
      <c r="G113" s="90">
        <f t="shared" si="9"/>
        <v>0</v>
      </c>
      <c r="H113" s="106" t="e">
        <f t="shared" si="10"/>
        <v>#DIV/0!</v>
      </c>
      <c r="I113" s="106" t="e">
        <f t="shared" si="11"/>
        <v>#DIV/0!</v>
      </c>
    </row>
    <row r="114" spans="2:9" ht="38.25" hidden="1">
      <c r="B114" s="107" t="s">
        <v>314</v>
      </c>
      <c r="C114" s="91" t="s">
        <v>315</v>
      </c>
      <c r="D114" s="92"/>
      <c r="E114" s="92"/>
      <c r="F114" s="92"/>
      <c r="G114" s="90">
        <f t="shared" si="9"/>
        <v>0</v>
      </c>
      <c r="H114" s="106" t="e">
        <f t="shared" si="10"/>
        <v>#DIV/0!</v>
      </c>
      <c r="I114" s="106" t="e">
        <f t="shared" si="11"/>
        <v>#DIV/0!</v>
      </c>
    </row>
    <row r="115" spans="2:9" ht="51" hidden="1">
      <c r="B115" s="107" t="s">
        <v>316</v>
      </c>
      <c r="C115" s="91" t="s">
        <v>317</v>
      </c>
      <c r="D115" s="92"/>
      <c r="E115" s="92"/>
      <c r="F115" s="92"/>
      <c r="G115" s="90">
        <f t="shared" si="9"/>
        <v>0</v>
      </c>
      <c r="H115" s="106" t="e">
        <f t="shared" si="10"/>
        <v>#DIV/0!</v>
      </c>
      <c r="I115" s="106" t="e">
        <f t="shared" si="11"/>
        <v>#DIV/0!</v>
      </c>
    </row>
    <row r="116" spans="2:9" ht="51" hidden="1">
      <c r="B116" s="107" t="s">
        <v>318</v>
      </c>
      <c r="C116" s="91" t="s">
        <v>319</v>
      </c>
      <c r="D116" s="92"/>
      <c r="E116" s="92"/>
      <c r="F116" s="92"/>
      <c r="G116" s="90">
        <f t="shared" si="9"/>
        <v>0</v>
      </c>
      <c r="H116" s="106" t="e">
        <f t="shared" si="10"/>
        <v>#DIV/0!</v>
      </c>
      <c r="I116" s="106" t="e">
        <f t="shared" si="11"/>
        <v>#DIV/0!</v>
      </c>
    </row>
    <row r="117" spans="2:9" ht="76.5" hidden="1">
      <c r="B117" s="107" t="s">
        <v>320</v>
      </c>
      <c r="C117" s="91" t="s">
        <v>321</v>
      </c>
      <c r="D117" s="92"/>
      <c r="E117" s="92"/>
      <c r="F117" s="92"/>
      <c r="G117" s="90">
        <f t="shared" si="9"/>
        <v>0</v>
      </c>
      <c r="H117" s="106" t="e">
        <f t="shared" si="10"/>
        <v>#DIV/0!</v>
      </c>
      <c r="I117" s="106" t="e">
        <f t="shared" si="11"/>
        <v>#DIV/0!</v>
      </c>
    </row>
    <row r="118" spans="2:9" ht="51" hidden="1">
      <c r="B118" s="107" t="s">
        <v>322</v>
      </c>
      <c r="C118" s="91" t="s">
        <v>323</v>
      </c>
      <c r="D118" s="92"/>
      <c r="E118" s="92"/>
      <c r="F118" s="92"/>
      <c r="G118" s="90">
        <f t="shared" si="9"/>
        <v>0</v>
      </c>
      <c r="H118" s="106" t="e">
        <f t="shared" si="10"/>
        <v>#DIV/0!</v>
      </c>
      <c r="I118" s="106" t="e">
        <f t="shared" si="11"/>
        <v>#DIV/0!</v>
      </c>
    </row>
    <row r="119" spans="2:9" ht="51" hidden="1">
      <c r="B119" s="107" t="s">
        <v>324</v>
      </c>
      <c r="C119" s="91" t="s">
        <v>325</v>
      </c>
      <c r="D119" s="92"/>
      <c r="E119" s="92"/>
      <c r="F119" s="92"/>
      <c r="G119" s="90">
        <f t="shared" si="9"/>
        <v>0</v>
      </c>
      <c r="H119" s="106" t="e">
        <f t="shared" si="10"/>
        <v>#DIV/0!</v>
      </c>
      <c r="I119" s="106" t="e">
        <f t="shared" si="11"/>
        <v>#DIV/0!</v>
      </c>
    </row>
    <row r="120" spans="2:9" ht="38.25" hidden="1">
      <c r="B120" s="107" t="s">
        <v>327</v>
      </c>
      <c r="C120" s="91" t="s">
        <v>328</v>
      </c>
      <c r="D120" s="92">
        <v>0</v>
      </c>
      <c r="E120" s="92">
        <v>0</v>
      </c>
      <c r="F120" s="92">
        <v>0</v>
      </c>
      <c r="G120" s="90">
        <f t="shared" si="9"/>
        <v>0</v>
      </c>
      <c r="H120" s="106" t="e">
        <f t="shared" si="10"/>
        <v>#DIV/0!</v>
      </c>
      <c r="I120" s="106" t="e">
        <f t="shared" si="11"/>
        <v>#DIV/0!</v>
      </c>
    </row>
    <row r="121" spans="2:9" s="88" customFormat="1" ht="53.25" customHeight="1">
      <c r="B121" s="105" t="s">
        <v>467</v>
      </c>
      <c r="C121" s="91" t="s">
        <v>468</v>
      </c>
      <c r="D121" s="90">
        <v>0</v>
      </c>
      <c r="E121" s="90">
        <v>0</v>
      </c>
      <c r="F121" s="90">
        <f>F123</f>
        <v>0</v>
      </c>
      <c r="G121" s="90">
        <f t="shared" si="9"/>
        <v>0</v>
      </c>
      <c r="H121" s="106" t="e">
        <f t="shared" si="10"/>
        <v>#DIV/0!</v>
      </c>
      <c r="I121" s="106" t="e">
        <f t="shared" si="11"/>
        <v>#DIV/0!</v>
      </c>
    </row>
    <row r="122" spans="2:9" ht="51" hidden="1">
      <c r="B122" s="107" t="s">
        <v>327</v>
      </c>
      <c r="C122" s="91" t="s">
        <v>468</v>
      </c>
      <c r="D122" s="92">
        <v>0</v>
      </c>
      <c r="E122" s="92">
        <v>0</v>
      </c>
      <c r="F122" s="92">
        <f>F123+F124</f>
        <v>0</v>
      </c>
      <c r="G122" s="90">
        <f t="shared" si="9"/>
        <v>0</v>
      </c>
      <c r="H122" s="106" t="e">
        <f t="shared" si="10"/>
        <v>#DIV/0!</v>
      </c>
      <c r="I122" s="106" t="e">
        <f t="shared" si="11"/>
        <v>#DIV/0!</v>
      </c>
    </row>
    <row r="123" spans="2:9" ht="63.75" hidden="1">
      <c r="B123" s="107" t="s">
        <v>469</v>
      </c>
      <c r="C123" s="91" t="s">
        <v>470</v>
      </c>
      <c r="D123" s="92">
        <v>0</v>
      </c>
      <c r="E123" s="92">
        <v>0</v>
      </c>
      <c r="F123" s="92">
        <f>F124</f>
        <v>0</v>
      </c>
      <c r="G123" s="90">
        <f t="shared" si="9"/>
        <v>0</v>
      </c>
      <c r="H123" s="106" t="e">
        <f t="shared" si="10"/>
        <v>#DIV/0!</v>
      </c>
      <c r="I123" s="106" t="e">
        <f t="shared" si="11"/>
        <v>#DIV/0!</v>
      </c>
    </row>
    <row r="124" spans="2:9" ht="51" customHeight="1" hidden="1">
      <c r="B124" s="107" t="s">
        <v>472</v>
      </c>
      <c r="C124" s="91" t="s">
        <v>471</v>
      </c>
      <c r="D124" s="92">
        <v>0</v>
      </c>
      <c r="E124" s="92">
        <v>0</v>
      </c>
      <c r="F124" s="92">
        <v>0</v>
      </c>
      <c r="G124" s="90">
        <f t="shared" si="9"/>
        <v>0</v>
      </c>
      <c r="H124" s="106">
        <v>0</v>
      </c>
      <c r="I124" s="106" t="e">
        <f t="shared" si="11"/>
        <v>#DIV/0!</v>
      </c>
    </row>
    <row r="125" spans="2:9" ht="27" customHeight="1">
      <c r="B125" s="107"/>
      <c r="C125" s="114" t="s">
        <v>326</v>
      </c>
      <c r="D125" s="191">
        <f>D86+D12</f>
        <v>22339758</v>
      </c>
      <c r="E125" s="191">
        <f>E86+E12</f>
        <v>27451378</v>
      </c>
      <c r="F125" s="191">
        <f>F86+F12</f>
        <v>28536604.619999997</v>
      </c>
      <c r="G125" s="90">
        <f>E125-D125</f>
        <v>5111620</v>
      </c>
      <c r="H125" s="106">
        <f t="shared" si="10"/>
        <v>127.73909466700577</v>
      </c>
      <c r="I125" s="106">
        <f t="shared" si="11"/>
        <v>103.95326828401836</v>
      </c>
    </row>
  </sheetData>
  <sheetProtection/>
  <mergeCells count="8">
    <mergeCell ref="B9:I9"/>
    <mergeCell ref="G1:I1"/>
    <mergeCell ref="B7:I7"/>
    <mergeCell ref="B8:I8"/>
    <mergeCell ref="G3:I3"/>
    <mergeCell ref="G2:I2"/>
    <mergeCell ref="G4:I4"/>
    <mergeCell ref="G5:I5"/>
  </mergeCells>
  <printOptions/>
  <pageMargins left="0.35433070866141736" right="0.35433070866141736" top="0.7480314960629921" bottom="0.35433070866141736" header="0.15748031496062992" footer="0.5118110236220472"/>
  <pageSetup fitToHeight="8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4"/>
  <sheetViews>
    <sheetView view="pageBreakPreview" zoomScale="80" zoomScaleSheetLayoutView="80" zoomScalePageLayoutView="0" workbookViewId="0" topLeftCell="A135">
      <selection activeCell="Y146" sqref="Y146"/>
    </sheetView>
  </sheetViews>
  <sheetFormatPr defaultColWidth="9.140625" defaultRowHeight="15"/>
  <cols>
    <col min="1" max="1" width="4.57421875" style="80" customWidth="1"/>
    <col min="2" max="12" width="0" style="80" hidden="1" customWidth="1"/>
    <col min="13" max="13" width="50.00390625" style="80" customWidth="1"/>
    <col min="14" max="14" width="7.140625" style="80" customWidth="1"/>
    <col min="15" max="15" width="5.421875" style="80" customWidth="1"/>
    <col min="16" max="16" width="5.28125" style="80" customWidth="1"/>
    <col min="17" max="17" width="0" style="80" hidden="1" customWidth="1"/>
    <col min="18" max="18" width="3.28125" style="80" customWidth="1"/>
    <col min="19" max="19" width="2.57421875" style="80" customWidth="1"/>
    <col min="20" max="20" width="3.28125" style="80" customWidth="1"/>
    <col min="21" max="21" width="6.8515625" style="80" customWidth="1"/>
    <col min="22" max="22" width="7.7109375" style="80" customWidth="1"/>
    <col min="23" max="23" width="0" style="80" hidden="1" customWidth="1"/>
    <col min="24" max="24" width="15.421875" style="80" customWidth="1"/>
    <col min="25" max="25" width="15.57421875" style="80" customWidth="1"/>
    <col min="26" max="26" width="16.8515625" style="80" customWidth="1"/>
    <col min="27" max="27" width="19.140625" style="80" customWidth="1"/>
    <col min="28" max="28" width="14.421875" style="80" customWidth="1"/>
    <col min="29" max="29" width="14.28125" style="80" customWidth="1"/>
    <col min="30" max="30" width="12.8515625" style="80" customWidth="1"/>
    <col min="31" max="16384" width="9.140625" style="80" customWidth="1"/>
  </cols>
  <sheetData>
    <row r="1" spans="1:28" ht="12.75" customHeight="1">
      <c r="A1" s="18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6"/>
      <c r="Z1" s="79"/>
      <c r="AA1" s="1"/>
      <c r="AB1" s="79"/>
    </row>
    <row r="2" spans="1:30" ht="15.75" customHeight="1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Y2" s="16"/>
      <c r="Z2" s="79"/>
      <c r="AA2" s="1"/>
      <c r="AB2" s="19" t="s">
        <v>1</v>
      </c>
      <c r="AC2" s="17"/>
      <c r="AD2" s="79"/>
    </row>
    <row r="3" spans="1:30" ht="15.75" customHeight="1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Y3" s="16"/>
      <c r="Z3" s="79"/>
      <c r="AA3" s="1"/>
      <c r="AB3" s="19" t="s">
        <v>122</v>
      </c>
      <c r="AC3" s="17"/>
      <c r="AD3" s="79"/>
    </row>
    <row r="4" spans="1:30" ht="15.75" customHeight="1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Y4" s="16"/>
      <c r="Z4" s="1"/>
      <c r="AA4" s="1"/>
      <c r="AB4" s="19" t="s">
        <v>121</v>
      </c>
      <c r="AC4" s="17"/>
      <c r="AD4" s="79"/>
    </row>
    <row r="5" spans="1:30" ht="32.25" customHeight="1">
      <c r="A5" s="1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"/>
      <c r="O5" s="2"/>
      <c r="P5" s="79"/>
      <c r="Q5" s="20"/>
      <c r="R5" s="22"/>
      <c r="S5" s="20"/>
      <c r="T5" s="20"/>
      <c r="U5" s="20"/>
      <c r="Y5" s="20"/>
      <c r="Z5" s="14"/>
      <c r="AA5" s="1"/>
      <c r="AB5" s="175" t="s">
        <v>400</v>
      </c>
      <c r="AC5" s="176"/>
      <c r="AD5" s="79"/>
    </row>
    <row r="6" spans="1:30" ht="15.75" customHeight="1">
      <c r="A6" s="1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Y6" s="16"/>
      <c r="Z6" s="79"/>
      <c r="AA6" s="1"/>
      <c r="AB6" s="19" t="s">
        <v>2</v>
      </c>
      <c r="AC6" s="17"/>
      <c r="AD6" s="79"/>
    </row>
    <row r="7" spans="1:30" ht="18" customHeight="1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Y7" s="16"/>
      <c r="Z7" s="1"/>
      <c r="AA7" s="1"/>
      <c r="AB7" s="19" t="s">
        <v>486</v>
      </c>
      <c r="AC7" s="17"/>
      <c r="AD7" s="17"/>
    </row>
    <row r="8" spans="1:28" ht="12.7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"/>
      <c r="AB8" s="79"/>
    </row>
    <row r="9" spans="13:30" s="83" customFormat="1" ht="15.75">
      <c r="M9" s="173" t="s">
        <v>350</v>
      </c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</row>
    <row r="10" spans="13:30" s="83" customFormat="1" ht="15.75">
      <c r="M10" s="173" t="s">
        <v>399</v>
      </c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</row>
    <row r="11" spans="1:8" s="83" customFormat="1" ht="15.75">
      <c r="A11" s="84"/>
      <c r="B11" s="84"/>
      <c r="C11" s="84"/>
      <c r="D11" s="84"/>
      <c r="E11" s="84"/>
      <c r="F11" s="84"/>
      <c r="G11" s="84"/>
      <c r="H11" s="84"/>
    </row>
    <row r="12" spans="1:30" ht="12.75" customHeight="1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69"/>
      <c r="AA12" s="1"/>
      <c r="AB12" s="79"/>
      <c r="AD12" s="70" t="s">
        <v>120</v>
      </c>
    </row>
    <row r="13" spans="1:30" ht="78.75" customHeight="1" thickBot="1">
      <c r="A13" s="3"/>
      <c r="B13" s="115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3" t="s">
        <v>119</v>
      </c>
      <c r="N13" s="124" t="s">
        <v>118</v>
      </c>
      <c r="O13" s="124" t="s">
        <v>117</v>
      </c>
      <c r="P13" s="124" t="s">
        <v>116</v>
      </c>
      <c r="Q13" s="124" t="s">
        <v>115</v>
      </c>
      <c r="R13" s="178" t="s">
        <v>114</v>
      </c>
      <c r="S13" s="178"/>
      <c r="T13" s="178"/>
      <c r="U13" s="178"/>
      <c r="V13" s="124" t="s">
        <v>113</v>
      </c>
      <c r="W13" s="124" t="s">
        <v>112</v>
      </c>
      <c r="X13" s="124" t="s">
        <v>488</v>
      </c>
      <c r="Y13" s="123" t="s">
        <v>489</v>
      </c>
      <c r="Z13" s="123" t="s">
        <v>490</v>
      </c>
      <c r="AA13" s="123" t="s">
        <v>340</v>
      </c>
      <c r="AB13" s="123" t="s">
        <v>3</v>
      </c>
      <c r="AC13" s="123" t="s">
        <v>341</v>
      </c>
      <c r="AD13" s="123" t="s">
        <v>342</v>
      </c>
    </row>
    <row r="14" spans="1:30" ht="12.75" customHeight="1">
      <c r="A14" s="6"/>
      <c r="B14" s="116"/>
      <c r="C14" s="125"/>
      <c r="D14" s="126"/>
      <c r="E14" s="127"/>
      <c r="F14" s="127"/>
      <c r="G14" s="127"/>
      <c r="H14" s="127"/>
      <c r="I14" s="127"/>
      <c r="J14" s="127"/>
      <c r="K14" s="127"/>
      <c r="L14" s="127"/>
      <c r="M14" s="128">
        <v>1</v>
      </c>
      <c r="N14" s="128">
        <v>2</v>
      </c>
      <c r="O14" s="128">
        <v>3</v>
      </c>
      <c r="P14" s="128">
        <v>4</v>
      </c>
      <c r="Q14" s="128">
        <v>5</v>
      </c>
      <c r="R14" s="179">
        <v>5</v>
      </c>
      <c r="S14" s="179"/>
      <c r="T14" s="179"/>
      <c r="U14" s="179"/>
      <c r="V14" s="128">
        <v>6</v>
      </c>
      <c r="W14" s="128">
        <v>7</v>
      </c>
      <c r="X14" s="128">
        <v>7</v>
      </c>
      <c r="Y14" s="128">
        <v>8</v>
      </c>
      <c r="Z14" s="128">
        <v>9</v>
      </c>
      <c r="AA14" s="128">
        <v>9</v>
      </c>
      <c r="AB14" s="128">
        <v>9</v>
      </c>
      <c r="AC14" s="128">
        <v>9</v>
      </c>
      <c r="AD14" s="128">
        <v>9</v>
      </c>
    </row>
    <row r="15" spans="1:30" ht="47.25" customHeight="1">
      <c r="A15" s="5"/>
      <c r="B15" s="117"/>
      <c r="C15" s="180" t="s">
        <v>473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29">
        <v>616</v>
      </c>
      <c r="O15" s="130" t="s">
        <v>4</v>
      </c>
      <c r="P15" s="130" t="s">
        <v>4</v>
      </c>
      <c r="Q15" s="131" t="s">
        <v>4</v>
      </c>
      <c r="R15" s="130" t="s">
        <v>4</v>
      </c>
      <c r="S15" s="132" t="s">
        <v>4</v>
      </c>
      <c r="T15" s="130" t="s">
        <v>4</v>
      </c>
      <c r="U15" s="133" t="s">
        <v>4</v>
      </c>
      <c r="V15" s="129" t="s">
        <v>4</v>
      </c>
      <c r="W15" s="134"/>
      <c r="X15" s="135">
        <f>X16+X63+X70+X84+X99+X127+X140+X145</f>
        <v>22339758</v>
      </c>
      <c r="Y15" s="135">
        <f>Y16+Y63+Y70+Y84+Y99+Y127+Y140+Y148</f>
        <v>28597500.560000002</v>
      </c>
      <c r="Z15" s="135">
        <f>Z16+Z63+Z70+Z84+Z99+Z127+Z140+Z148</f>
        <v>28048015.94</v>
      </c>
      <c r="AA15" s="135">
        <f>Y15-X15</f>
        <v>6257742.560000002</v>
      </c>
      <c r="AB15" s="135">
        <f>Z15*100/Y15</f>
        <v>98.07855718422967</v>
      </c>
      <c r="AC15" s="135">
        <f>Z15*100/X15</f>
        <v>125.5520133208247</v>
      </c>
      <c r="AD15" s="135">
        <f>Z15*100/Y15</f>
        <v>98.07855718422967</v>
      </c>
    </row>
    <row r="16" spans="1:30" ht="23.25" customHeight="1">
      <c r="A16" s="5"/>
      <c r="B16" s="117"/>
      <c r="C16" s="136"/>
      <c r="D16" s="181" t="s">
        <v>111</v>
      </c>
      <c r="E16" s="181"/>
      <c r="F16" s="181"/>
      <c r="G16" s="181"/>
      <c r="H16" s="181"/>
      <c r="I16" s="181"/>
      <c r="J16" s="181"/>
      <c r="K16" s="181"/>
      <c r="L16" s="181"/>
      <c r="M16" s="181"/>
      <c r="N16" s="54">
        <v>616</v>
      </c>
      <c r="O16" s="23">
        <v>1</v>
      </c>
      <c r="P16" s="23" t="s">
        <v>4</v>
      </c>
      <c r="Q16" s="137" t="s">
        <v>4</v>
      </c>
      <c r="R16" s="23" t="s">
        <v>4</v>
      </c>
      <c r="S16" s="138" t="s">
        <v>4</v>
      </c>
      <c r="T16" s="23" t="s">
        <v>4</v>
      </c>
      <c r="U16" s="139" t="s">
        <v>4</v>
      </c>
      <c r="V16" s="54" t="s">
        <v>4</v>
      </c>
      <c r="W16" s="140"/>
      <c r="X16" s="141">
        <f>X17+X28+X47+X41</f>
        <v>12798674</v>
      </c>
      <c r="Y16" s="141">
        <f>Y17+Y28+Y41+Y47+Y22+Y43</f>
        <v>13119417</v>
      </c>
      <c r="Z16" s="141">
        <f>Z17+Z28+Z41+Z47+Z22+Z43</f>
        <v>12989075.9</v>
      </c>
      <c r="AA16" s="135">
        <f aca="true" t="shared" si="0" ref="AA16:AA119">Y16-X16</f>
        <v>320743</v>
      </c>
      <c r="AB16" s="135">
        <f aca="true" t="shared" si="1" ref="AB16:AB119">Z16*100/Y16</f>
        <v>99.00650234686496</v>
      </c>
      <c r="AC16" s="135">
        <f aca="true" t="shared" si="2" ref="AC16:AC119">Z16*100/X16</f>
        <v>101.48766895695601</v>
      </c>
      <c r="AD16" s="135">
        <f aca="true" t="shared" si="3" ref="AD16:AD119">Z16*100/Y16</f>
        <v>99.00650234686496</v>
      </c>
    </row>
    <row r="17" spans="1:30" ht="47.25" customHeight="1">
      <c r="A17" s="5"/>
      <c r="B17" s="117"/>
      <c r="C17" s="136"/>
      <c r="D17" s="71"/>
      <c r="E17" s="177" t="s">
        <v>110</v>
      </c>
      <c r="F17" s="177"/>
      <c r="G17" s="177"/>
      <c r="H17" s="177"/>
      <c r="I17" s="177"/>
      <c r="J17" s="177"/>
      <c r="K17" s="177"/>
      <c r="L17" s="177"/>
      <c r="M17" s="177"/>
      <c r="N17" s="49">
        <v>616</v>
      </c>
      <c r="O17" s="4">
        <v>1</v>
      </c>
      <c r="P17" s="4">
        <v>2</v>
      </c>
      <c r="Q17" s="137" t="s">
        <v>4</v>
      </c>
      <c r="R17" s="4" t="s">
        <v>4</v>
      </c>
      <c r="S17" s="29" t="s">
        <v>4</v>
      </c>
      <c r="T17" s="4" t="s">
        <v>4</v>
      </c>
      <c r="U17" s="142" t="s">
        <v>4</v>
      </c>
      <c r="V17" s="49" t="s">
        <v>4</v>
      </c>
      <c r="W17" s="140"/>
      <c r="X17" s="75">
        <f aca="true" t="shared" si="4" ref="X17:Z20">X18</f>
        <v>1282650</v>
      </c>
      <c r="Y17" s="75">
        <f t="shared" si="4"/>
        <v>1252481</v>
      </c>
      <c r="Z17" s="75">
        <f t="shared" si="4"/>
        <v>1252479.8</v>
      </c>
      <c r="AA17" s="135">
        <f t="shared" si="0"/>
        <v>-30169</v>
      </c>
      <c r="AB17" s="135">
        <f t="shared" si="1"/>
        <v>99.99990419016336</v>
      </c>
      <c r="AC17" s="135">
        <f t="shared" si="2"/>
        <v>97.64782286672124</v>
      </c>
      <c r="AD17" s="135">
        <f t="shared" si="3"/>
        <v>99.99990419016336</v>
      </c>
    </row>
    <row r="18" spans="1:30" ht="80.25" customHeight="1">
      <c r="A18" s="5"/>
      <c r="B18" s="117"/>
      <c r="C18" s="136"/>
      <c r="D18" s="71"/>
      <c r="E18" s="72"/>
      <c r="F18" s="182" t="s">
        <v>436</v>
      </c>
      <c r="G18" s="182"/>
      <c r="H18" s="182"/>
      <c r="I18" s="182"/>
      <c r="J18" s="182"/>
      <c r="K18" s="182"/>
      <c r="L18" s="182"/>
      <c r="M18" s="182"/>
      <c r="N18" s="49">
        <v>616</v>
      </c>
      <c r="O18" s="4">
        <v>1</v>
      </c>
      <c r="P18" s="4">
        <v>2</v>
      </c>
      <c r="Q18" s="137" t="s">
        <v>5</v>
      </c>
      <c r="R18" s="4" t="s">
        <v>6</v>
      </c>
      <c r="S18" s="29" t="s">
        <v>90</v>
      </c>
      <c r="T18" s="4" t="s">
        <v>89</v>
      </c>
      <c r="U18" s="142" t="s">
        <v>88</v>
      </c>
      <c r="V18" s="49" t="s">
        <v>4</v>
      </c>
      <c r="W18" s="140"/>
      <c r="X18" s="75">
        <f t="shared" si="4"/>
        <v>1282650</v>
      </c>
      <c r="Y18" s="75">
        <f t="shared" si="4"/>
        <v>1252481</v>
      </c>
      <c r="Z18" s="75">
        <f t="shared" si="4"/>
        <v>1252479.8</v>
      </c>
      <c r="AA18" s="135">
        <f t="shared" si="0"/>
        <v>-30169</v>
      </c>
      <c r="AB18" s="135">
        <f t="shared" si="1"/>
        <v>99.99990419016336</v>
      </c>
      <c r="AC18" s="135">
        <f t="shared" si="2"/>
        <v>97.64782286672124</v>
      </c>
      <c r="AD18" s="135">
        <f t="shared" si="3"/>
        <v>99.99990419016336</v>
      </c>
    </row>
    <row r="19" spans="1:30" ht="36.75" customHeight="1">
      <c r="A19" s="5"/>
      <c r="B19" s="117"/>
      <c r="C19" s="136"/>
      <c r="D19" s="71"/>
      <c r="E19" s="72"/>
      <c r="F19" s="73"/>
      <c r="G19" s="73"/>
      <c r="H19" s="182" t="s">
        <v>7</v>
      </c>
      <c r="I19" s="182"/>
      <c r="J19" s="182"/>
      <c r="K19" s="182"/>
      <c r="L19" s="182"/>
      <c r="M19" s="182"/>
      <c r="N19" s="49">
        <v>616</v>
      </c>
      <c r="O19" s="4">
        <v>1</v>
      </c>
      <c r="P19" s="4">
        <v>2</v>
      </c>
      <c r="Q19" s="137" t="s">
        <v>8</v>
      </c>
      <c r="R19" s="4" t="s">
        <v>6</v>
      </c>
      <c r="S19" s="29" t="s">
        <v>90</v>
      </c>
      <c r="T19" s="4" t="s">
        <v>9</v>
      </c>
      <c r="U19" s="142" t="s">
        <v>88</v>
      </c>
      <c r="V19" s="49" t="s">
        <v>4</v>
      </c>
      <c r="W19" s="140"/>
      <c r="X19" s="75">
        <f t="shared" si="4"/>
        <v>1282650</v>
      </c>
      <c r="Y19" s="75">
        <f t="shared" si="4"/>
        <v>1252481</v>
      </c>
      <c r="Z19" s="75">
        <f t="shared" si="4"/>
        <v>1252479.8</v>
      </c>
      <c r="AA19" s="135">
        <f t="shared" si="0"/>
        <v>-30169</v>
      </c>
      <c r="AB19" s="135">
        <f t="shared" si="1"/>
        <v>99.99990419016336</v>
      </c>
      <c r="AC19" s="135">
        <f t="shared" si="2"/>
        <v>97.64782286672124</v>
      </c>
      <c r="AD19" s="135">
        <f t="shared" si="3"/>
        <v>99.99990419016336</v>
      </c>
    </row>
    <row r="20" spans="1:30" ht="36" customHeight="1">
      <c r="A20" s="5"/>
      <c r="B20" s="117"/>
      <c r="C20" s="136"/>
      <c r="D20" s="71"/>
      <c r="E20" s="72"/>
      <c r="F20" s="73"/>
      <c r="G20" s="73"/>
      <c r="H20" s="73"/>
      <c r="I20" s="182" t="s">
        <v>351</v>
      </c>
      <c r="J20" s="182"/>
      <c r="K20" s="182"/>
      <c r="L20" s="182"/>
      <c r="M20" s="182"/>
      <c r="N20" s="49">
        <v>616</v>
      </c>
      <c r="O20" s="4">
        <v>1</v>
      </c>
      <c r="P20" s="4">
        <v>2</v>
      </c>
      <c r="Q20" s="137" t="s">
        <v>10</v>
      </c>
      <c r="R20" s="4" t="s">
        <v>6</v>
      </c>
      <c r="S20" s="29" t="s">
        <v>90</v>
      </c>
      <c r="T20" s="4" t="s">
        <v>9</v>
      </c>
      <c r="U20" s="142" t="s">
        <v>11</v>
      </c>
      <c r="V20" s="49" t="s">
        <v>4</v>
      </c>
      <c r="W20" s="140"/>
      <c r="X20" s="75">
        <f t="shared" si="4"/>
        <v>1282650</v>
      </c>
      <c r="Y20" s="75">
        <f t="shared" si="4"/>
        <v>1252481</v>
      </c>
      <c r="Z20" s="75">
        <f t="shared" si="4"/>
        <v>1252479.8</v>
      </c>
      <c r="AA20" s="135">
        <f t="shared" si="0"/>
        <v>-30169</v>
      </c>
      <c r="AB20" s="135">
        <f t="shared" si="1"/>
        <v>99.99990419016336</v>
      </c>
      <c r="AC20" s="135">
        <f t="shared" si="2"/>
        <v>97.64782286672124</v>
      </c>
      <c r="AD20" s="135">
        <f t="shared" si="3"/>
        <v>99.99990419016336</v>
      </c>
    </row>
    <row r="21" spans="1:30" ht="35.25" customHeight="1">
      <c r="A21" s="5"/>
      <c r="B21" s="117"/>
      <c r="C21" s="136"/>
      <c r="D21" s="71"/>
      <c r="E21" s="72"/>
      <c r="F21" s="73"/>
      <c r="G21" s="73"/>
      <c r="H21" s="73"/>
      <c r="I21" s="73"/>
      <c r="J21" s="183" t="s">
        <v>352</v>
      </c>
      <c r="K21" s="183"/>
      <c r="L21" s="183"/>
      <c r="M21" s="183"/>
      <c r="N21" s="49">
        <v>616</v>
      </c>
      <c r="O21" s="4">
        <v>1</v>
      </c>
      <c r="P21" s="4">
        <v>2</v>
      </c>
      <c r="Q21" s="137" t="s">
        <v>10</v>
      </c>
      <c r="R21" s="4" t="s">
        <v>6</v>
      </c>
      <c r="S21" s="29" t="s">
        <v>90</v>
      </c>
      <c r="T21" s="4" t="s">
        <v>9</v>
      </c>
      <c r="U21" s="142" t="s">
        <v>11</v>
      </c>
      <c r="V21" s="49" t="s">
        <v>12</v>
      </c>
      <c r="W21" s="140"/>
      <c r="X21" s="75">
        <v>1282650</v>
      </c>
      <c r="Y21" s="75">
        <v>1252481</v>
      </c>
      <c r="Z21" s="75">
        <v>1252479.8</v>
      </c>
      <c r="AA21" s="135">
        <f t="shared" si="0"/>
        <v>-30169</v>
      </c>
      <c r="AB21" s="135">
        <f t="shared" si="1"/>
        <v>99.99990419016336</v>
      </c>
      <c r="AC21" s="135">
        <f t="shared" si="2"/>
        <v>97.64782286672124</v>
      </c>
      <c r="AD21" s="135">
        <f t="shared" si="3"/>
        <v>99.99990419016336</v>
      </c>
    </row>
    <row r="22" spans="1:30" ht="80.25" customHeight="1" hidden="1">
      <c r="A22" s="5"/>
      <c r="B22" s="117"/>
      <c r="C22" s="136"/>
      <c r="D22" s="71"/>
      <c r="E22" s="72"/>
      <c r="F22" s="73"/>
      <c r="G22" s="73"/>
      <c r="H22" s="73"/>
      <c r="I22" s="73"/>
      <c r="J22" s="74"/>
      <c r="K22" s="74"/>
      <c r="L22" s="74"/>
      <c r="M22" s="74" t="s">
        <v>448</v>
      </c>
      <c r="N22" s="49">
        <v>616</v>
      </c>
      <c r="O22" s="4">
        <v>1</v>
      </c>
      <c r="P22" s="4">
        <v>4</v>
      </c>
      <c r="Q22" s="137"/>
      <c r="R22" s="4">
        <v>85</v>
      </c>
      <c r="S22" s="29">
        <v>0</v>
      </c>
      <c r="T22" s="4">
        <v>0</v>
      </c>
      <c r="U22" s="142">
        <v>0</v>
      </c>
      <c r="V22" s="49"/>
      <c r="W22" s="140"/>
      <c r="X22" s="75"/>
      <c r="Y22" s="75">
        <f aca="true" t="shared" si="5" ref="Y22:Z26">Y23</f>
        <v>0</v>
      </c>
      <c r="Z22" s="75">
        <f t="shared" si="5"/>
        <v>0</v>
      </c>
      <c r="AA22" s="135">
        <v>0</v>
      </c>
      <c r="AB22" s="135">
        <v>100</v>
      </c>
      <c r="AC22" s="135"/>
      <c r="AD22" s="135"/>
    </row>
    <row r="23" spans="1:30" ht="34.5" customHeight="1" hidden="1">
      <c r="A23" s="5"/>
      <c r="B23" s="117"/>
      <c r="C23" s="136"/>
      <c r="D23" s="71"/>
      <c r="E23" s="72"/>
      <c r="F23" s="73"/>
      <c r="G23" s="73"/>
      <c r="H23" s="73"/>
      <c r="I23" s="73"/>
      <c r="J23" s="74"/>
      <c r="K23" s="74"/>
      <c r="L23" s="74"/>
      <c r="M23" s="74" t="s">
        <v>474</v>
      </c>
      <c r="N23" s="49">
        <v>616</v>
      </c>
      <c r="O23" s="4">
        <v>1</v>
      </c>
      <c r="P23" s="4">
        <v>4</v>
      </c>
      <c r="Q23" s="137"/>
      <c r="R23" s="4">
        <v>85</v>
      </c>
      <c r="S23" s="29">
        <v>3</v>
      </c>
      <c r="T23" s="4">
        <v>0</v>
      </c>
      <c r="U23" s="142">
        <v>0</v>
      </c>
      <c r="V23" s="49"/>
      <c r="W23" s="140"/>
      <c r="X23" s="75"/>
      <c r="Y23" s="75">
        <f t="shared" si="5"/>
        <v>0</v>
      </c>
      <c r="Z23" s="75">
        <f t="shared" si="5"/>
        <v>0</v>
      </c>
      <c r="AA23" s="135">
        <v>0</v>
      </c>
      <c r="AB23" s="135">
        <v>100</v>
      </c>
      <c r="AC23" s="135"/>
      <c r="AD23" s="135"/>
    </row>
    <row r="24" spans="1:30" ht="49.5" customHeight="1" hidden="1">
      <c r="A24" s="5"/>
      <c r="B24" s="117"/>
      <c r="C24" s="136"/>
      <c r="D24" s="71"/>
      <c r="E24" s="72"/>
      <c r="F24" s="73"/>
      <c r="G24" s="73"/>
      <c r="H24" s="73"/>
      <c r="I24" s="73"/>
      <c r="J24" s="74"/>
      <c r="K24" s="74"/>
      <c r="L24" s="74"/>
      <c r="M24" s="74" t="s">
        <v>475</v>
      </c>
      <c r="N24" s="49">
        <v>616</v>
      </c>
      <c r="O24" s="4">
        <v>1</v>
      </c>
      <c r="P24" s="4">
        <v>4</v>
      </c>
      <c r="Q24" s="137"/>
      <c r="R24" s="4">
        <v>85</v>
      </c>
      <c r="S24" s="29">
        <v>3</v>
      </c>
      <c r="T24" s="4">
        <v>5</v>
      </c>
      <c r="U24" s="142">
        <v>0</v>
      </c>
      <c r="V24" s="49"/>
      <c r="W24" s="140"/>
      <c r="X24" s="75"/>
      <c r="Y24" s="75">
        <f t="shared" si="5"/>
        <v>0</v>
      </c>
      <c r="Z24" s="75">
        <f t="shared" si="5"/>
        <v>0</v>
      </c>
      <c r="AA24" s="135">
        <v>0</v>
      </c>
      <c r="AB24" s="135">
        <v>100</v>
      </c>
      <c r="AC24" s="135"/>
      <c r="AD24" s="135"/>
    </row>
    <row r="25" spans="1:30" ht="34.5" customHeight="1" hidden="1">
      <c r="A25" s="5"/>
      <c r="B25" s="117"/>
      <c r="C25" s="136"/>
      <c r="D25" s="71"/>
      <c r="E25" s="72"/>
      <c r="F25" s="73"/>
      <c r="G25" s="73"/>
      <c r="H25" s="73"/>
      <c r="I25" s="73"/>
      <c r="J25" s="74"/>
      <c r="K25" s="74"/>
      <c r="L25" s="74"/>
      <c r="M25" s="74" t="s">
        <v>476</v>
      </c>
      <c r="N25" s="49">
        <v>616</v>
      </c>
      <c r="O25" s="4">
        <v>1</v>
      </c>
      <c r="P25" s="4">
        <v>4</v>
      </c>
      <c r="Q25" s="137"/>
      <c r="R25" s="4">
        <v>85</v>
      </c>
      <c r="S25" s="29">
        <v>3</v>
      </c>
      <c r="T25" s="4">
        <v>5</v>
      </c>
      <c r="U25" s="142">
        <v>60004</v>
      </c>
      <c r="V25" s="49"/>
      <c r="W25" s="140"/>
      <c r="X25" s="75"/>
      <c r="Y25" s="75">
        <f t="shared" si="5"/>
        <v>0</v>
      </c>
      <c r="Z25" s="75">
        <f t="shared" si="5"/>
        <v>0</v>
      </c>
      <c r="AA25" s="135">
        <v>0</v>
      </c>
      <c r="AB25" s="135">
        <v>100</v>
      </c>
      <c r="AC25" s="135"/>
      <c r="AD25" s="135"/>
    </row>
    <row r="26" spans="1:30" ht="21" customHeight="1" hidden="1">
      <c r="A26" s="5"/>
      <c r="B26" s="117"/>
      <c r="C26" s="136"/>
      <c r="D26" s="71"/>
      <c r="E26" s="72"/>
      <c r="F26" s="73"/>
      <c r="G26" s="73"/>
      <c r="H26" s="73"/>
      <c r="I26" s="73"/>
      <c r="J26" s="74"/>
      <c r="K26" s="74"/>
      <c r="L26" s="74"/>
      <c r="M26" s="74" t="s">
        <v>477</v>
      </c>
      <c r="N26" s="49">
        <v>616</v>
      </c>
      <c r="O26" s="4">
        <v>1</v>
      </c>
      <c r="P26" s="4">
        <v>4</v>
      </c>
      <c r="Q26" s="137"/>
      <c r="R26" s="4">
        <v>85</v>
      </c>
      <c r="S26" s="29">
        <v>3</v>
      </c>
      <c r="T26" s="4">
        <v>5</v>
      </c>
      <c r="U26" s="142">
        <v>60004</v>
      </c>
      <c r="V26" s="49">
        <v>500</v>
      </c>
      <c r="W26" s="140"/>
      <c r="X26" s="75"/>
      <c r="Y26" s="75">
        <f t="shared" si="5"/>
        <v>0</v>
      </c>
      <c r="Z26" s="75">
        <f t="shared" si="5"/>
        <v>0</v>
      </c>
      <c r="AA26" s="135">
        <v>0</v>
      </c>
      <c r="AB26" s="135">
        <v>100</v>
      </c>
      <c r="AC26" s="135"/>
      <c r="AD26" s="135"/>
    </row>
    <row r="27" spans="1:30" ht="19.5" customHeight="1" hidden="1">
      <c r="A27" s="5"/>
      <c r="B27" s="117"/>
      <c r="C27" s="136"/>
      <c r="D27" s="71"/>
      <c r="E27" s="72"/>
      <c r="F27" s="73"/>
      <c r="G27" s="73"/>
      <c r="H27" s="73"/>
      <c r="I27" s="73"/>
      <c r="J27" s="74"/>
      <c r="K27" s="74"/>
      <c r="L27" s="74"/>
      <c r="M27" s="74" t="s">
        <v>303</v>
      </c>
      <c r="N27" s="49">
        <v>616</v>
      </c>
      <c r="O27" s="4">
        <v>1</v>
      </c>
      <c r="P27" s="4">
        <v>4</v>
      </c>
      <c r="Q27" s="137"/>
      <c r="R27" s="4">
        <v>85</v>
      </c>
      <c r="S27" s="29">
        <v>3</v>
      </c>
      <c r="T27" s="4">
        <v>5</v>
      </c>
      <c r="U27" s="142">
        <v>60004</v>
      </c>
      <c r="V27" s="49">
        <v>540</v>
      </c>
      <c r="W27" s="140"/>
      <c r="X27" s="75"/>
      <c r="Y27" s="75">
        <v>0</v>
      </c>
      <c r="Z27" s="75">
        <v>0</v>
      </c>
      <c r="AA27" s="135">
        <v>0</v>
      </c>
      <c r="AB27" s="135">
        <v>100</v>
      </c>
      <c r="AC27" s="135"/>
      <c r="AD27" s="135"/>
    </row>
    <row r="28" spans="1:30" ht="63" customHeight="1">
      <c r="A28" s="5"/>
      <c r="B28" s="117"/>
      <c r="C28" s="136"/>
      <c r="D28" s="71"/>
      <c r="E28" s="177" t="s">
        <v>109</v>
      </c>
      <c r="F28" s="177"/>
      <c r="G28" s="177"/>
      <c r="H28" s="177"/>
      <c r="I28" s="177"/>
      <c r="J28" s="177"/>
      <c r="K28" s="177"/>
      <c r="L28" s="177"/>
      <c r="M28" s="177"/>
      <c r="N28" s="49">
        <v>616</v>
      </c>
      <c r="O28" s="4">
        <v>1</v>
      </c>
      <c r="P28" s="4">
        <v>4</v>
      </c>
      <c r="Q28" s="137" t="s">
        <v>4</v>
      </c>
      <c r="R28" s="4" t="s">
        <v>4</v>
      </c>
      <c r="S28" s="29" t="s">
        <v>4</v>
      </c>
      <c r="T28" s="4" t="s">
        <v>4</v>
      </c>
      <c r="U28" s="142" t="s">
        <v>4</v>
      </c>
      <c r="V28" s="49" t="s">
        <v>4</v>
      </c>
      <c r="W28" s="140"/>
      <c r="X28" s="75">
        <f>X29</f>
        <v>3604201</v>
      </c>
      <c r="Y28" s="75">
        <f>Y29</f>
        <v>3693219</v>
      </c>
      <c r="Z28" s="75">
        <f>Z29</f>
        <v>3651147.2800000003</v>
      </c>
      <c r="AA28" s="135">
        <f t="shared" si="0"/>
        <v>89018</v>
      </c>
      <c r="AB28" s="135">
        <f t="shared" si="1"/>
        <v>98.86083874257118</v>
      </c>
      <c r="AC28" s="135">
        <f t="shared" si="2"/>
        <v>101.30254333762184</v>
      </c>
      <c r="AD28" s="135">
        <f t="shared" si="3"/>
        <v>98.86083874257118</v>
      </c>
    </row>
    <row r="29" spans="1:30" ht="84.75" customHeight="1">
      <c r="A29" s="5"/>
      <c r="B29" s="117"/>
      <c r="C29" s="136"/>
      <c r="D29" s="71"/>
      <c r="E29" s="72"/>
      <c r="F29" s="182" t="s">
        <v>450</v>
      </c>
      <c r="G29" s="182"/>
      <c r="H29" s="182"/>
      <c r="I29" s="182"/>
      <c r="J29" s="182"/>
      <c r="K29" s="182"/>
      <c r="L29" s="182"/>
      <c r="M29" s="182"/>
      <c r="N29" s="49">
        <v>616</v>
      </c>
      <c r="O29" s="4">
        <v>1</v>
      </c>
      <c r="P29" s="4">
        <v>4</v>
      </c>
      <c r="Q29" s="137" t="s">
        <v>5</v>
      </c>
      <c r="R29" s="4" t="s">
        <v>6</v>
      </c>
      <c r="S29" s="29" t="s">
        <v>90</v>
      </c>
      <c r="T29" s="4" t="s">
        <v>89</v>
      </c>
      <c r="U29" s="142" t="s">
        <v>88</v>
      </c>
      <c r="V29" s="49" t="s">
        <v>4</v>
      </c>
      <c r="W29" s="140"/>
      <c r="X29" s="75">
        <f>X30+X33+X34+X35+X38</f>
        <v>3604201</v>
      </c>
      <c r="Y29" s="75">
        <f>Y30+Y33+Y34+Y35+Y38</f>
        <v>3693219</v>
      </c>
      <c r="Z29" s="75">
        <f>Z30+Z33+Z34+Z35+Z38</f>
        <v>3651147.2800000003</v>
      </c>
      <c r="AA29" s="135">
        <f t="shared" si="0"/>
        <v>89018</v>
      </c>
      <c r="AB29" s="135">
        <f t="shared" si="1"/>
        <v>98.86083874257118</v>
      </c>
      <c r="AC29" s="135">
        <f t="shared" si="2"/>
        <v>101.30254333762184</v>
      </c>
      <c r="AD29" s="135">
        <f t="shared" si="3"/>
        <v>98.86083874257118</v>
      </c>
    </row>
    <row r="30" spans="1:30" ht="41.25" customHeight="1">
      <c r="A30" s="5"/>
      <c r="B30" s="117"/>
      <c r="C30" s="136"/>
      <c r="D30" s="71"/>
      <c r="E30" s="72"/>
      <c r="F30" s="73"/>
      <c r="G30" s="73"/>
      <c r="H30" s="182" t="s">
        <v>7</v>
      </c>
      <c r="I30" s="182"/>
      <c r="J30" s="182"/>
      <c r="K30" s="182"/>
      <c r="L30" s="182"/>
      <c r="M30" s="182"/>
      <c r="N30" s="49">
        <v>616</v>
      </c>
      <c r="O30" s="4">
        <v>1</v>
      </c>
      <c r="P30" s="4">
        <v>4</v>
      </c>
      <c r="Q30" s="137" t="s">
        <v>8</v>
      </c>
      <c r="R30" s="4" t="s">
        <v>6</v>
      </c>
      <c r="S30" s="29" t="s">
        <v>90</v>
      </c>
      <c r="T30" s="4" t="s">
        <v>9</v>
      </c>
      <c r="U30" s="142" t="s">
        <v>88</v>
      </c>
      <c r="V30" s="49" t="s">
        <v>4</v>
      </c>
      <c r="W30" s="140"/>
      <c r="X30" s="75">
        <f>X31+X32</f>
        <v>3540201</v>
      </c>
      <c r="Y30" s="75">
        <f>Y31+Y32</f>
        <v>3633796</v>
      </c>
      <c r="Z30" s="75">
        <f>Z31+Z32</f>
        <v>3591724.2800000003</v>
      </c>
      <c r="AA30" s="135">
        <f t="shared" si="0"/>
        <v>93595</v>
      </c>
      <c r="AB30" s="135">
        <f t="shared" si="1"/>
        <v>98.84221018461136</v>
      </c>
      <c r="AC30" s="135">
        <f t="shared" si="2"/>
        <v>101.45537725117867</v>
      </c>
      <c r="AD30" s="135">
        <f t="shared" si="3"/>
        <v>98.84221018461136</v>
      </c>
    </row>
    <row r="31" spans="1:30" ht="24.75" customHeight="1">
      <c r="A31" s="5"/>
      <c r="B31" s="117"/>
      <c r="C31" s="136"/>
      <c r="D31" s="71"/>
      <c r="E31" s="72"/>
      <c r="F31" s="73"/>
      <c r="G31" s="73"/>
      <c r="H31" s="73"/>
      <c r="I31" s="182" t="s">
        <v>355</v>
      </c>
      <c r="J31" s="182"/>
      <c r="K31" s="182"/>
      <c r="L31" s="182"/>
      <c r="M31" s="182"/>
      <c r="N31" s="49">
        <v>616</v>
      </c>
      <c r="O31" s="4">
        <v>1</v>
      </c>
      <c r="P31" s="4">
        <v>4</v>
      </c>
      <c r="Q31" s="137" t="s">
        <v>13</v>
      </c>
      <c r="R31" s="4" t="s">
        <v>6</v>
      </c>
      <c r="S31" s="29" t="s">
        <v>90</v>
      </c>
      <c r="T31" s="4" t="s">
        <v>9</v>
      </c>
      <c r="U31" s="142" t="s">
        <v>14</v>
      </c>
      <c r="V31" s="49">
        <v>120</v>
      </c>
      <c r="W31" s="140"/>
      <c r="X31" s="75">
        <v>3374597</v>
      </c>
      <c r="Y31" s="75">
        <v>3404766</v>
      </c>
      <c r="Z31" s="75">
        <v>3403073.95</v>
      </c>
      <c r="AA31" s="135">
        <f t="shared" si="0"/>
        <v>30169</v>
      </c>
      <c r="AB31" s="135">
        <f t="shared" si="1"/>
        <v>99.95030348634826</v>
      </c>
      <c r="AC31" s="135">
        <f t="shared" si="2"/>
        <v>100.84386224488435</v>
      </c>
      <c r="AD31" s="135">
        <f t="shared" si="3"/>
        <v>99.95030348634826</v>
      </c>
    </row>
    <row r="32" spans="1:30" ht="45" customHeight="1">
      <c r="A32" s="5"/>
      <c r="B32" s="117"/>
      <c r="C32" s="136"/>
      <c r="D32" s="71"/>
      <c r="E32" s="72"/>
      <c r="F32" s="73"/>
      <c r="G32" s="73"/>
      <c r="H32" s="73"/>
      <c r="I32" s="73"/>
      <c r="J32" s="73"/>
      <c r="K32" s="73"/>
      <c r="L32" s="73"/>
      <c r="M32" s="73" t="s">
        <v>354</v>
      </c>
      <c r="N32" s="49">
        <v>616</v>
      </c>
      <c r="O32" s="4">
        <v>1</v>
      </c>
      <c r="P32" s="4">
        <v>4</v>
      </c>
      <c r="Q32" s="137"/>
      <c r="R32" s="4">
        <v>86</v>
      </c>
      <c r="S32" s="29">
        <v>0</v>
      </c>
      <c r="T32" s="4">
        <v>1</v>
      </c>
      <c r="U32" s="142">
        <v>10002</v>
      </c>
      <c r="V32" s="49">
        <v>240</v>
      </c>
      <c r="W32" s="140"/>
      <c r="X32" s="75">
        <v>165604</v>
      </c>
      <c r="Y32" s="75">
        <v>229030</v>
      </c>
      <c r="Z32" s="75">
        <v>188650.33</v>
      </c>
      <c r="AA32" s="135">
        <f t="shared" si="0"/>
        <v>63426</v>
      </c>
      <c r="AB32" s="135">
        <v>92.92</v>
      </c>
      <c r="AC32" s="135"/>
      <c r="AD32" s="135"/>
    </row>
    <row r="33" spans="1:30" ht="33" customHeight="1">
      <c r="A33" s="5"/>
      <c r="B33" s="117"/>
      <c r="C33" s="136"/>
      <c r="D33" s="71"/>
      <c r="E33" s="72"/>
      <c r="F33" s="73"/>
      <c r="G33" s="73"/>
      <c r="H33" s="73"/>
      <c r="I33" s="73"/>
      <c r="J33" s="183" t="s">
        <v>352</v>
      </c>
      <c r="K33" s="183"/>
      <c r="L33" s="183"/>
      <c r="M33" s="183"/>
      <c r="N33" s="49">
        <v>616</v>
      </c>
      <c r="O33" s="4">
        <v>1</v>
      </c>
      <c r="P33" s="4">
        <v>4</v>
      </c>
      <c r="Q33" s="137" t="s">
        <v>13</v>
      </c>
      <c r="R33" s="4" t="s">
        <v>6</v>
      </c>
      <c r="S33" s="29" t="s">
        <v>90</v>
      </c>
      <c r="T33" s="4">
        <v>5</v>
      </c>
      <c r="U33" s="142">
        <v>90007</v>
      </c>
      <c r="V33" s="49">
        <v>240</v>
      </c>
      <c r="W33" s="140"/>
      <c r="X33" s="75">
        <v>2000</v>
      </c>
      <c r="Y33" s="75">
        <v>1000</v>
      </c>
      <c r="Z33" s="75">
        <v>1000</v>
      </c>
      <c r="AA33" s="135">
        <f t="shared" si="0"/>
        <v>-1000</v>
      </c>
      <c r="AB33" s="135">
        <f t="shared" si="1"/>
        <v>100</v>
      </c>
      <c r="AC33" s="135">
        <f t="shared" si="2"/>
        <v>50</v>
      </c>
      <c r="AD33" s="135">
        <f t="shared" si="3"/>
        <v>100</v>
      </c>
    </row>
    <row r="34" spans="1:30" ht="47.25" customHeight="1">
      <c r="A34" s="5"/>
      <c r="B34" s="118"/>
      <c r="C34" s="136"/>
      <c r="D34" s="71"/>
      <c r="E34" s="72"/>
      <c r="F34" s="73"/>
      <c r="G34" s="73"/>
      <c r="H34" s="73"/>
      <c r="I34" s="73"/>
      <c r="J34" s="183" t="s">
        <v>354</v>
      </c>
      <c r="K34" s="183"/>
      <c r="L34" s="183"/>
      <c r="M34" s="183"/>
      <c r="N34" s="49">
        <v>616</v>
      </c>
      <c r="O34" s="4">
        <v>1</v>
      </c>
      <c r="P34" s="4">
        <v>4</v>
      </c>
      <c r="Q34" s="137" t="s">
        <v>13</v>
      </c>
      <c r="R34" s="4" t="s">
        <v>6</v>
      </c>
      <c r="S34" s="29" t="s">
        <v>90</v>
      </c>
      <c r="T34" s="4">
        <v>6</v>
      </c>
      <c r="U34" s="142">
        <v>90008</v>
      </c>
      <c r="V34" s="49" t="s">
        <v>15</v>
      </c>
      <c r="W34" s="140"/>
      <c r="X34" s="75">
        <v>25000</v>
      </c>
      <c r="Y34" s="75">
        <v>21423</v>
      </c>
      <c r="Z34" s="75">
        <v>21423</v>
      </c>
      <c r="AA34" s="135">
        <f t="shared" si="0"/>
        <v>-3577</v>
      </c>
      <c r="AB34" s="135">
        <f t="shared" si="1"/>
        <v>100</v>
      </c>
      <c r="AC34" s="135">
        <f t="shared" si="2"/>
        <v>85.692</v>
      </c>
      <c r="AD34" s="135">
        <f t="shared" si="3"/>
        <v>100</v>
      </c>
    </row>
    <row r="35" spans="1:30" ht="47.25" customHeight="1">
      <c r="A35" s="5"/>
      <c r="B35" s="118"/>
      <c r="C35" s="136"/>
      <c r="D35" s="71"/>
      <c r="E35" s="72"/>
      <c r="F35" s="73"/>
      <c r="G35" s="73"/>
      <c r="H35" s="73"/>
      <c r="I35" s="73"/>
      <c r="J35" s="74"/>
      <c r="K35" s="74"/>
      <c r="L35" s="74"/>
      <c r="M35" s="74" t="s">
        <v>434</v>
      </c>
      <c r="N35" s="49">
        <v>616</v>
      </c>
      <c r="O35" s="4">
        <v>1</v>
      </c>
      <c r="P35" s="4">
        <v>1</v>
      </c>
      <c r="Q35" s="137"/>
      <c r="R35" s="4">
        <v>86</v>
      </c>
      <c r="S35" s="29">
        <v>0</v>
      </c>
      <c r="T35" s="4">
        <v>10</v>
      </c>
      <c r="U35" s="142">
        <v>0</v>
      </c>
      <c r="V35" s="49"/>
      <c r="W35" s="140"/>
      <c r="X35" s="75">
        <f aca="true" t="shared" si="6" ref="X35:Z39">X36</f>
        <v>4000</v>
      </c>
      <c r="Y35" s="75">
        <f t="shared" si="6"/>
        <v>4000</v>
      </c>
      <c r="Z35" s="75">
        <f t="shared" si="6"/>
        <v>4000</v>
      </c>
      <c r="AA35" s="135">
        <f t="shared" si="0"/>
        <v>0</v>
      </c>
      <c r="AB35" s="135">
        <v>100</v>
      </c>
      <c r="AC35" s="135">
        <v>100</v>
      </c>
      <c r="AD35" s="135">
        <v>100</v>
      </c>
    </row>
    <row r="36" spans="1:30" ht="60" customHeight="1">
      <c r="A36" s="5"/>
      <c r="B36" s="118"/>
      <c r="C36" s="136"/>
      <c r="D36" s="71"/>
      <c r="E36" s="72"/>
      <c r="F36" s="73"/>
      <c r="G36" s="73"/>
      <c r="H36" s="73"/>
      <c r="I36" s="73"/>
      <c r="J36" s="74"/>
      <c r="K36" s="74"/>
      <c r="L36" s="74"/>
      <c r="M36" s="74" t="s">
        <v>435</v>
      </c>
      <c r="N36" s="49">
        <v>616</v>
      </c>
      <c r="O36" s="4">
        <v>1</v>
      </c>
      <c r="P36" s="4">
        <v>4</v>
      </c>
      <c r="Q36" s="137"/>
      <c r="R36" s="4">
        <v>86</v>
      </c>
      <c r="S36" s="29">
        <v>0</v>
      </c>
      <c r="T36" s="4">
        <v>10</v>
      </c>
      <c r="U36" s="142">
        <v>10040</v>
      </c>
      <c r="V36" s="49"/>
      <c r="W36" s="140"/>
      <c r="X36" s="75">
        <f t="shared" si="6"/>
        <v>4000</v>
      </c>
      <c r="Y36" s="75">
        <f t="shared" si="6"/>
        <v>4000</v>
      </c>
      <c r="Z36" s="75">
        <f t="shared" si="6"/>
        <v>4000</v>
      </c>
      <c r="AA36" s="135">
        <f t="shared" si="0"/>
        <v>0</v>
      </c>
      <c r="AB36" s="135">
        <v>100</v>
      </c>
      <c r="AC36" s="135">
        <v>100</v>
      </c>
      <c r="AD36" s="135">
        <v>100</v>
      </c>
    </row>
    <row r="37" spans="1:30" ht="18" customHeight="1">
      <c r="A37" s="5"/>
      <c r="B37" s="118"/>
      <c r="C37" s="136"/>
      <c r="D37" s="71"/>
      <c r="E37" s="72"/>
      <c r="F37" s="73"/>
      <c r="G37" s="73"/>
      <c r="H37" s="73"/>
      <c r="I37" s="73"/>
      <c r="J37" s="74"/>
      <c r="K37" s="74"/>
      <c r="L37" s="74"/>
      <c r="M37" s="74" t="s">
        <v>303</v>
      </c>
      <c r="N37" s="49">
        <v>616</v>
      </c>
      <c r="O37" s="4">
        <v>1</v>
      </c>
      <c r="P37" s="4">
        <v>4</v>
      </c>
      <c r="Q37" s="137"/>
      <c r="R37" s="4">
        <v>86</v>
      </c>
      <c r="S37" s="29">
        <v>0</v>
      </c>
      <c r="T37" s="4">
        <v>10</v>
      </c>
      <c r="U37" s="142">
        <v>10040</v>
      </c>
      <c r="V37" s="49">
        <v>540</v>
      </c>
      <c r="W37" s="140"/>
      <c r="X37" s="75">
        <v>4000</v>
      </c>
      <c r="Y37" s="75">
        <v>4000</v>
      </c>
      <c r="Z37" s="75">
        <v>4000</v>
      </c>
      <c r="AA37" s="135">
        <f t="shared" si="0"/>
        <v>0</v>
      </c>
      <c r="AB37" s="135">
        <v>100</v>
      </c>
      <c r="AC37" s="135">
        <v>100</v>
      </c>
      <c r="AD37" s="135">
        <v>100</v>
      </c>
    </row>
    <row r="38" spans="1:30" ht="47.25" customHeight="1">
      <c r="A38" s="5"/>
      <c r="B38" s="118"/>
      <c r="C38" s="136"/>
      <c r="D38" s="71"/>
      <c r="E38" s="72"/>
      <c r="F38" s="73"/>
      <c r="G38" s="73"/>
      <c r="H38" s="73"/>
      <c r="I38" s="73"/>
      <c r="J38" s="74"/>
      <c r="K38" s="74"/>
      <c r="L38" s="74"/>
      <c r="M38" s="74" t="s">
        <v>434</v>
      </c>
      <c r="N38" s="49">
        <v>616</v>
      </c>
      <c r="O38" s="4">
        <v>1</v>
      </c>
      <c r="P38" s="4">
        <v>4</v>
      </c>
      <c r="Q38" s="137"/>
      <c r="R38" s="4">
        <v>86</v>
      </c>
      <c r="S38" s="29">
        <v>0</v>
      </c>
      <c r="T38" s="4">
        <v>10</v>
      </c>
      <c r="U38" s="142">
        <v>60004</v>
      </c>
      <c r="V38" s="49"/>
      <c r="W38" s="140"/>
      <c r="X38" s="75">
        <f t="shared" si="6"/>
        <v>33000</v>
      </c>
      <c r="Y38" s="75">
        <f t="shared" si="6"/>
        <v>33000</v>
      </c>
      <c r="Z38" s="75">
        <f t="shared" si="6"/>
        <v>33000</v>
      </c>
      <c r="AA38" s="135">
        <f t="shared" si="0"/>
        <v>0</v>
      </c>
      <c r="AB38" s="135">
        <v>100</v>
      </c>
      <c r="AC38" s="135">
        <v>100</v>
      </c>
      <c r="AD38" s="135">
        <v>100</v>
      </c>
    </row>
    <row r="39" spans="1:30" ht="60" customHeight="1">
      <c r="A39" s="5"/>
      <c r="B39" s="118"/>
      <c r="C39" s="136"/>
      <c r="D39" s="71"/>
      <c r="E39" s="72"/>
      <c r="F39" s="73"/>
      <c r="G39" s="73"/>
      <c r="H39" s="73"/>
      <c r="I39" s="73"/>
      <c r="J39" s="74"/>
      <c r="K39" s="74"/>
      <c r="L39" s="74"/>
      <c r="M39" s="74" t="s">
        <v>435</v>
      </c>
      <c r="N39" s="49">
        <v>616</v>
      </c>
      <c r="O39" s="4">
        <v>1</v>
      </c>
      <c r="P39" s="4">
        <v>4</v>
      </c>
      <c r="Q39" s="137"/>
      <c r="R39" s="4">
        <v>86</v>
      </c>
      <c r="S39" s="29">
        <v>0</v>
      </c>
      <c r="T39" s="4">
        <v>10</v>
      </c>
      <c r="U39" s="142">
        <v>60004</v>
      </c>
      <c r="V39" s="49"/>
      <c r="W39" s="140"/>
      <c r="X39" s="75">
        <f t="shared" si="6"/>
        <v>33000</v>
      </c>
      <c r="Y39" s="75">
        <f t="shared" si="6"/>
        <v>33000</v>
      </c>
      <c r="Z39" s="75">
        <f t="shared" si="6"/>
        <v>33000</v>
      </c>
      <c r="AA39" s="135">
        <f t="shared" si="0"/>
        <v>0</v>
      </c>
      <c r="AB39" s="135">
        <v>100</v>
      </c>
      <c r="AC39" s="135">
        <v>100</v>
      </c>
      <c r="AD39" s="135">
        <v>100</v>
      </c>
    </row>
    <row r="40" spans="1:30" ht="18" customHeight="1">
      <c r="A40" s="5"/>
      <c r="B40" s="118"/>
      <c r="C40" s="136"/>
      <c r="D40" s="71"/>
      <c r="E40" s="72"/>
      <c r="F40" s="73"/>
      <c r="G40" s="73"/>
      <c r="H40" s="73"/>
      <c r="I40" s="73"/>
      <c r="J40" s="74"/>
      <c r="K40" s="74"/>
      <c r="L40" s="74"/>
      <c r="M40" s="74" t="s">
        <v>303</v>
      </c>
      <c r="N40" s="49">
        <v>616</v>
      </c>
      <c r="O40" s="4">
        <v>1</v>
      </c>
      <c r="P40" s="4">
        <v>4</v>
      </c>
      <c r="Q40" s="137"/>
      <c r="R40" s="4">
        <v>86</v>
      </c>
      <c r="S40" s="29">
        <v>0</v>
      </c>
      <c r="T40" s="4">
        <v>10</v>
      </c>
      <c r="U40" s="142">
        <v>60004</v>
      </c>
      <c r="V40" s="49">
        <v>540</v>
      </c>
      <c r="W40" s="140"/>
      <c r="X40" s="75">
        <v>33000</v>
      </c>
      <c r="Y40" s="75">
        <v>33000</v>
      </c>
      <c r="Z40" s="75">
        <v>33000</v>
      </c>
      <c r="AA40" s="135">
        <f t="shared" si="0"/>
        <v>0</v>
      </c>
      <c r="AB40" s="135">
        <v>100</v>
      </c>
      <c r="AC40" s="135">
        <v>100</v>
      </c>
      <c r="AD40" s="135">
        <v>100</v>
      </c>
    </row>
    <row r="41" spans="1:30" s="85" customFormat="1" ht="51.75" customHeight="1">
      <c r="A41" s="76"/>
      <c r="B41" s="117"/>
      <c r="C41" s="136"/>
      <c r="D41" s="71"/>
      <c r="E41" s="72"/>
      <c r="F41" s="73"/>
      <c r="G41" s="73"/>
      <c r="H41" s="73"/>
      <c r="I41" s="73"/>
      <c r="J41" s="183" t="s">
        <v>16</v>
      </c>
      <c r="K41" s="183"/>
      <c r="L41" s="183"/>
      <c r="M41" s="183"/>
      <c r="N41" s="49">
        <v>616</v>
      </c>
      <c r="O41" s="4">
        <v>1</v>
      </c>
      <c r="P41" s="4">
        <v>6</v>
      </c>
      <c r="Q41" s="137" t="s">
        <v>13</v>
      </c>
      <c r="R41" s="4"/>
      <c r="S41" s="29"/>
      <c r="T41" s="4"/>
      <c r="U41" s="142"/>
      <c r="V41" s="49"/>
      <c r="W41" s="140"/>
      <c r="X41" s="75">
        <f>X42</f>
        <v>55400</v>
      </c>
      <c r="Y41" s="75">
        <f>Y42</f>
        <v>55400</v>
      </c>
      <c r="Z41" s="75">
        <f>Z42</f>
        <v>55400</v>
      </c>
      <c r="AA41" s="135">
        <f t="shared" si="0"/>
        <v>0</v>
      </c>
      <c r="AB41" s="135">
        <f t="shared" si="1"/>
        <v>100</v>
      </c>
      <c r="AC41" s="135">
        <v>0</v>
      </c>
      <c r="AD41" s="135">
        <f t="shared" si="3"/>
        <v>100</v>
      </c>
    </row>
    <row r="42" spans="1:30" s="85" customFormat="1" ht="19.5" customHeight="1">
      <c r="A42" s="76"/>
      <c r="B42" s="117"/>
      <c r="C42" s="136"/>
      <c r="D42" s="71"/>
      <c r="E42" s="72"/>
      <c r="F42" s="73"/>
      <c r="G42" s="73"/>
      <c r="H42" s="73"/>
      <c r="I42" s="73"/>
      <c r="J42" s="183" t="s">
        <v>303</v>
      </c>
      <c r="K42" s="183"/>
      <c r="L42" s="183"/>
      <c r="M42" s="183"/>
      <c r="N42" s="49">
        <v>616</v>
      </c>
      <c r="O42" s="4">
        <v>1</v>
      </c>
      <c r="P42" s="4">
        <v>6</v>
      </c>
      <c r="Q42" s="137" t="s">
        <v>13</v>
      </c>
      <c r="R42" s="4">
        <v>75</v>
      </c>
      <c r="S42" s="29" t="s">
        <v>90</v>
      </c>
      <c r="T42" s="4">
        <v>0</v>
      </c>
      <c r="U42" s="142">
        <v>61002</v>
      </c>
      <c r="V42" s="49">
        <v>540</v>
      </c>
      <c r="W42" s="140"/>
      <c r="X42" s="75">
        <v>55400</v>
      </c>
      <c r="Y42" s="75">
        <v>55400</v>
      </c>
      <c r="Z42" s="75">
        <v>55400</v>
      </c>
      <c r="AA42" s="135">
        <f t="shared" si="0"/>
        <v>0</v>
      </c>
      <c r="AB42" s="135">
        <f t="shared" si="1"/>
        <v>100</v>
      </c>
      <c r="AC42" s="135">
        <v>0</v>
      </c>
      <c r="AD42" s="135">
        <f t="shared" si="3"/>
        <v>100</v>
      </c>
    </row>
    <row r="43" spans="1:30" s="81" customFormat="1" ht="19.5" customHeight="1">
      <c r="A43" s="5"/>
      <c r="B43" s="119"/>
      <c r="C43" s="136"/>
      <c r="D43" s="71"/>
      <c r="E43" s="72"/>
      <c r="F43" s="73"/>
      <c r="G43" s="73"/>
      <c r="H43" s="73"/>
      <c r="I43" s="73"/>
      <c r="J43" s="74"/>
      <c r="K43" s="74"/>
      <c r="L43" s="74"/>
      <c r="M43" s="74" t="s">
        <v>478</v>
      </c>
      <c r="N43" s="49">
        <v>616</v>
      </c>
      <c r="O43" s="4"/>
      <c r="P43" s="4"/>
      <c r="Q43" s="137"/>
      <c r="R43" s="4"/>
      <c r="S43" s="29"/>
      <c r="T43" s="4"/>
      <c r="U43" s="142"/>
      <c r="V43" s="49"/>
      <c r="W43" s="140"/>
      <c r="X43" s="75">
        <v>0</v>
      </c>
      <c r="Y43" s="75">
        <f aca="true" t="shared" si="7" ref="Y43:Z45">Y44</f>
        <v>77200</v>
      </c>
      <c r="Z43" s="75">
        <f t="shared" si="7"/>
        <v>77064.5</v>
      </c>
      <c r="AA43" s="135">
        <f t="shared" si="0"/>
        <v>77200</v>
      </c>
      <c r="AB43" s="135">
        <f t="shared" si="1"/>
        <v>99.82448186528498</v>
      </c>
      <c r="AC43" s="135">
        <v>0</v>
      </c>
      <c r="AD43" s="135">
        <f t="shared" si="3"/>
        <v>99.82448186528498</v>
      </c>
    </row>
    <row r="44" spans="1:30" s="81" customFormat="1" ht="44.25" customHeight="1">
      <c r="A44" s="5"/>
      <c r="B44" s="119"/>
      <c r="C44" s="136"/>
      <c r="D44" s="71"/>
      <c r="E44" s="72"/>
      <c r="F44" s="73"/>
      <c r="G44" s="73"/>
      <c r="H44" s="73"/>
      <c r="I44" s="73"/>
      <c r="J44" s="74"/>
      <c r="K44" s="74"/>
      <c r="L44" s="74"/>
      <c r="M44" s="74" t="s">
        <v>479</v>
      </c>
      <c r="N44" s="49">
        <v>616</v>
      </c>
      <c r="O44" s="4">
        <v>1</v>
      </c>
      <c r="P44" s="4">
        <v>7</v>
      </c>
      <c r="Q44" s="137"/>
      <c r="R44" s="4">
        <v>0</v>
      </c>
      <c r="S44" s="29">
        <v>0</v>
      </c>
      <c r="T44" s="4">
        <v>0</v>
      </c>
      <c r="U44" s="142">
        <v>90000</v>
      </c>
      <c r="V44" s="49"/>
      <c r="W44" s="140"/>
      <c r="X44" s="75">
        <v>0</v>
      </c>
      <c r="Y44" s="75">
        <f t="shared" si="7"/>
        <v>77200</v>
      </c>
      <c r="Z44" s="75">
        <f t="shared" si="7"/>
        <v>77064.5</v>
      </c>
      <c r="AA44" s="135">
        <f t="shared" si="0"/>
        <v>77200</v>
      </c>
      <c r="AB44" s="135">
        <f t="shared" si="1"/>
        <v>99.82448186528498</v>
      </c>
      <c r="AC44" s="135">
        <v>0</v>
      </c>
      <c r="AD44" s="135">
        <f t="shared" si="3"/>
        <v>99.82448186528498</v>
      </c>
    </row>
    <row r="45" spans="1:30" s="81" customFormat="1" ht="19.5" customHeight="1">
      <c r="A45" s="5"/>
      <c r="B45" s="119"/>
      <c r="C45" s="136"/>
      <c r="D45" s="71"/>
      <c r="E45" s="72"/>
      <c r="F45" s="73"/>
      <c r="G45" s="73"/>
      <c r="H45" s="73"/>
      <c r="I45" s="73"/>
      <c r="J45" s="74"/>
      <c r="K45" s="74"/>
      <c r="L45" s="74"/>
      <c r="M45" s="74" t="s">
        <v>480</v>
      </c>
      <c r="N45" s="49">
        <v>616</v>
      </c>
      <c r="O45" s="4">
        <v>1</v>
      </c>
      <c r="P45" s="4">
        <v>7</v>
      </c>
      <c r="Q45" s="137"/>
      <c r="R45" s="4">
        <v>75</v>
      </c>
      <c r="S45" s="29">
        <v>0</v>
      </c>
      <c r="T45" s="4">
        <v>0</v>
      </c>
      <c r="U45" s="142">
        <v>90006</v>
      </c>
      <c r="V45" s="49"/>
      <c r="W45" s="140"/>
      <c r="X45" s="75">
        <v>0</v>
      </c>
      <c r="Y45" s="75">
        <f t="shared" si="7"/>
        <v>77200</v>
      </c>
      <c r="Z45" s="75">
        <f t="shared" si="7"/>
        <v>77064.5</v>
      </c>
      <c r="AA45" s="135">
        <f t="shared" si="0"/>
        <v>77200</v>
      </c>
      <c r="AB45" s="135">
        <f t="shared" si="1"/>
        <v>99.82448186528498</v>
      </c>
      <c r="AC45" s="135">
        <v>0</v>
      </c>
      <c r="AD45" s="135">
        <f t="shared" si="3"/>
        <v>99.82448186528498</v>
      </c>
    </row>
    <row r="46" spans="1:30" s="81" customFormat="1" ht="19.5" customHeight="1">
      <c r="A46" s="5"/>
      <c r="B46" s="119"/>
      <c r="C46" s="136"/>
      <c r="D46" s="71"/>
      <c r="E46" s="72"/>
      <c r="F46" s="73"/>
      <c r="G46" s="73"/>
      <c r="H46" s="73"/>
      <c r="I46" s="73"/>
      <c r="J46" s="74"/>
      <c r="K46" s="74"/>
      <c r="L46" s="74"/>
      <c r="M46" s="74" t="s">
        <v>481</v>
      </c>
      <c r="N46" s="49">
        <v>616</v>
      </c>
      <c r="O46" s="4">
        <v>1</v>
      </c>
      <c r="P46" s="4">
        <v>7</v>
      </c>
      <c r="Q46" s="137"/>
      <c r="R46" s="4">
        <v>75</v>
      </c>
      <c r="S46" s="29">
        <v>0</v>
      </c>
      <c r="T46" s="4">
        <v>0</v>
      </c>
      <c r="U46" s="142">
        <v>90006</v>
      </c>
      <c r="V46" s="49">
        <v>880</v>
      </c>
      <c r="W46" s="140"/>
      <c r="X46" s="75">
        <v>0</v>
      </c>
      <c r="Y46" s="75">
        <v>77200</v>
      </c>
      <c r="Z46" s="75">
        <v>77064.5</v>
      </c>
      <c r="AA46" s="135">
        <f t="shared" si="0"/>
        <v>77200</v>
      </c>
      <c r="AB46" s="135">
        <f t="shared" si="1"/>
        <v>99.82448186528498</v>
      </c>
      <c r="AC46" s="135">
        <v>0</v>
      </c>
      <c r="AD46" s="135">
        <f t="shared" si="3"/>
        <v>99.82448186528498</v>
      </c>
    </row>
    <row r="47" spans="1:30" ht="19.5" customHeight="1">
      <c r="A47" s="5"/>
      <c r="B47" s="119"/>
      <c r="C47" s="136"/>
      <c r="D47" s="71"/>
      <c r="E47" s="177" t="s">
        <v>108</v>
      </c>
      <c r="F47" s="177"/>
      <c r="G47" s="177"/>
      <c r="H47" s="177"/>
      <c r="I47" s="177"/>
      <c r="J47" s="177"/>
      <c r="K47" s="177"/>
      <c r="L47" s="177"/>
      <c r="M47" s="177"/>
      <c r="N47" s="49">
        <v>616</v>
      </c>
      <c r="O47" s="4">
        <v>1</v>
      </c>
      <c r="P47" s="4">
        <v>13</v>
      </c>
      <c r="Q47" s="137" t="s">
        <v>4</v>
      </c>
      <c r="R47" s="4" t="s">
        <v>4</v>
      </c>
      <c r="S47" s="29" t="s">
        <v>4</v>
      </c>
      <c r="T47" s="4" t="s">
        <v>4</v>
      </c>
      <c r="U47" s="142" t="s">
        <v>4</v>
      </c>
      <c r="V47" s="49" t="s">
        <v>4</v>
      </c>
      <c r="W47" s="140"/>
      <c r="X47" s="75">
        <f>X48+X54+X62</f>
        <v>7856423</v>
      </c>
      <c r="Y47" s="75">
        <f>Y48+Y54</f>
        <v>8041117</v>
      </c>
      <c r="Z47" s="75">
        <f>Z48+Z54</f>
        <v>7952984.32</v>
      </c>
      <c r="AA47" s="135">
        <f t="shared" si="0"/>
        <v>184694</v>
      </c>
      <c r="AB47" s="135">
        <f t="shared" si="1"/>
        <v>98.903974659242</v>
      </c>
      <c r="AC47" s="135">
        <f t="shared" si="2"/>
        <v>101.22907486014945</v>
      </c>
      <c r="AD47" s="135">
        <f t="shared" si="3"/>
        <v>98.903974659242</v>
      </c>
    </row>
    <row r="48" spans="1:30" ht="31.5" customHeight="1">
      <c r="A48" s="5"/>
      <c r="B48" s="117"/>
      <c r="C48" s="136"/>
      <c r="D48" s="71"/>
      <c r="E48" s="72"/>
      <c r="F48" s="182" t="s">
        <v>353</v>
      </c>
      <c r="G48" s="182"/>
      <c r="H48" s="182"/>
      <c r="I48" s="182"/>
      <c r="J48" s="182"/>
      <c r="K48" s="182"/>
      <c r="L48" s="182"/>
      <c r="M48" s="182"/>
      <c r="N48" s="49">
        <v>616</v>
      </c>
      <c r="O48" s="4">
        <v>1</v>
      </c>
      <c r="P48" s="4">
        <v>13</v>
      </c>
      <c r="Q48" s="137" t="s">
        <v>17</v>
      </c>
      <c r="R48" s="4" t="s">
        <v>18</v>
      </c>
      <c r="S48" s="29" t="s">
        <v>90</v>
      </c>
      <c r="T48" s="4" t="s">
        <v>89</v>
      </c>
      <c r="U48" s="142" t="s">
        <v>88</v>
      </c>
      <c r="V48" s="49" t="s">
        <v>4</v>
      </c>
      <c r="W48" s="140"/>
      <c r="X48" s="75">
        <f>X49+X51+X52+X53</f>
        <v>46500</v>
      </c>
      <c r="Y48" s="75">
        <f>Y49+Y51+Y52+Y53</f>
        <v>28844</v>
      </c>
      <c r="Z48" s="75">
        <f>Z49+Z51+Z52+Z53</f>
        <v>28552.8</v>
      </c>
      <c r="AA48" s="135">
        <f t="shared" si="0"/>
        <v>-17656</v>
      </c>
      <c r="AB48" s="135">
        <f t="shared" si="1"/>
        <v>98.99043128553599</v>
      </c>
      <c r="AC48" s="135">
        <f t="shared" si="2"/>
        <v>61.40387096774194</v>
      </c>
      <c r="AD48" s="135">
        <f t="shared" si="3"/>
        <v>98.99043128553599</v>
      </c>
    </row>
    <row r="49" spans="1:30" ht="23.25" customHeight="1">
      <c r="A49" s="5"/>
      <c r="B49" s="117"/>
      <c r="C49" s="136"/>
      <c r="D49" s="71"/>
      <c r="E49" s="72"/>
      <c r="F49" s="73"/>
      <c r="G49" s="73"/>
      <c r="H49" s="73"/>
      <c r="I49" s="182" t="s">
        <v>357</v>
      </c>
      <c r="J49" s="182"/>
      <c r="K49" s="182"/>
      <c r="L49" s="182"/>
      <c r="M49" s="182"/>
      <c r="N49" s="49">
        <v>616</v>
      </c>
      <c r="O49" s="4">
        <v>1</v>
      </c>
      <c r="P49" s="4">
        <v>13</v>
      </c>
      <c r="Q49" s="137" t="s">
        <v>19</v>
      </c>
      <c r="R49" s="4" t="s">
        <v>18</v>
      </c>
      <c r="S49" s="29" t="s">
        <v>90</v>
      </c>
      <c r="T49" s="4" t="s">
        <v>89</v>
      </c>
      <c r="U49" s="142" t="s">
        <v>20</v>
      </c>
      <c r="V49" s="49" t="s">
        <v>4</v>
      </c>
      <c r="W49" s="140"/>
      <c r="X49" s="75">
        <f>X50</f>
        <v>6500</v>
      </c>
      <c r="Y49" s="75">
        <f>Y50</f>
        <v>6500</v>
      </c>
      <c r="Z49" s="75">
        <f>Z50</f>
        <v>6214.5</v>
      </c>
      <c r="AA49" s="135">
        <f t="shared" si="0"/>
        <v>0</v>
      </c>
      <c r="AB49" s="135">
        <f t="shared" si="1"/>
        <v>95.6076923076923</v>
      </c>
      <c r="AC49" s="135">
        <f t="shared" si="2"/>
        <v>95.6076923076923</v>
      </c>
      <c r="AD49" s="135">
        <f t="shared" si="3"/>
        <v>95.6076923076923</v>
      </c>
    </row>
    <row r="50" spans="1:30" ht="23.25" customHeight="1">
      <c r="A50" s="5"/>
      <c r="B50" s="118"/>
      <c r="C50" s="136"/>
      <c r="D50" s="71"/>
      <c r="E50" s="72"/>
      <c r="F50" s="73"/>
      <c r="G50" s="73"/>
      <c r="H50" s="73"/>
      <c r="I50" s="73"/>
      <c r="J50" s="183" t="s">
        <v>356</v>
      </c>
      <c r="K50" s="183"/>
      <c r="L50" s="183"/>
      <c r="M50" s="183"/>
      <c r="N50" s="49">
        <v>616</v>
      </c>
      <c r="O50" s="4">
        <v>1</v>
      </c>
      <c r="P50" s="4">
        <v>13</v>
      </c>
      <c r="Q50" s="137" t="s">
        <v>19</v>
      </c>
      <c r="R50" s="4" t="s">
        <v>18</v>
      </c>
      <c r="S50" s="29" t="s">
        <v>90</v>
      </c>
      <c r="T50" s="4" t="s">
        <v>89</v>
      </c>
      <c r="U50" s="142" t="s">
        <v>20</v>
      </c>
      <c r="V50" s="49" t="s">
        <v>21</v>
      </c>
      <c r="W50" s="140"/>
      <c r="X50" s="75">
        <v>6500</v>
      </c>
      <c r="Y50" s="75">
        <v>6500</v>
      </c>
      <c r="Z50" s="75">
        <v>6214.5</v>
      </c>
      <c r="AA50" s="135">
        <f t="shared" si="0"/>
        <v>0</v>
      </c>
      <c r="AB50" s="135">
        <f t="shared" si="1"/>
        <v>95.6076923076923</v>
      </c>
      <c r="AC50" s="135">
        <f t="shared" si="2"/>
        <v>95.6076923076923</v>
      </c>
      <c r="AD50" s="135">
        <f t="shared" si="3"/>
        <v>95.6076923076923</v>
      </c>
    </row>
    <row r="51" spans="1:30" ht="23.25" customHeight="1" hidden="1">
      <c r="A51" s="5"/>
      <c r="B51" s="118"/>
      <c r="C51" s="136"/>
      <c r="D51" s="71"/>
      <c r="E51" s="72"/>
      <c r="F51" s="73"/>
      <c r="G51" s="73"/>
      <c r="H51" s="73"/>
      <c r="I51" s="73"/>
      <c r="J51" s="74"/>
      <c r="K51" s="74"/>
      <c r="L51" s="74"/>
      <c r="M51" s="74" t="s">
        <v>410</v>
      </c>
      <c r="N51" s="49">
        <v>616</v>
      </c>
      <c r="O51" s="4">
        <v>1</v>
      </c>
      <c r="P51" s="4">
        <v>13</v>
      </c>
      <c r="Q51" s="137"/>
      <c r="R51" s="4">
        <v>75</v>
      </c>
      <c r="S51" s="29">
        <v>0</v>
      </c>
      <c r="T51" s="4">
        <v>0</v>
      </c>
      <c r="U51" s="142">
        <v>90009</v>
      </c>
      <c r="V51" s="49">
        <v>830</v>
      </c>
      <c r="W51" s="140"/>
      <c r="X51" s="75">
        <v>0</v>
      </c>
      <c r="Y51" s="75">
        <v>0</v>
      </c>
      <c r="Z51" s="75">
        <v>0</v>
      </c>
      <c r="AA51" s="135">
        <v>0</v>
      </c>
      <c r="AB51" s="135" t="e">
        <f t="shared" si="1"/>
        <v>#DIV/0!</v>
      </c>
      <c r="AC51" s="135" t="e">
        <f t="shared" si="2"/>
        <v>#DIV/0!</v>
      </c>
      <c r="AD51" s="135" t="e">
        <f t="shared" si="3"/>
        <v>#DIV/0!</v>
      </c>
    </row>
    <row r="52" spans="1:30" ht="23.25" customHeight="1">
      <c r="A52" s="5"/>
      <c r="B52" s="118"/>
      <c r="C52" s="136"/>
      <c r="D52" s="71"/>
      <c r="E52" s="72"/>
      <c r="F52" s="73"/>
      <c r="G52" s="73"/>
      <c r="H52" s="73"/>
      <c r="I52" s="73"/>
      <c r="J52" s="74"/>
      <c r="K52" s="74"/>
      <c r="L52" s="74"/>
      <c r="M52" s="74" t="s">
        <v>411</v>
      </c>
      <c r="N52" s="49">
        <v>616</v>
      </c>
      <c r="O52" s="4">
        <v>1</v>
      </c>
      <c r="P52" s="4">
        <v>13</v>
      </c>
      <c r="Q52" s="137"/>
      <c r="R52" s="4">
        <v>75</v>
      </c>
      <c r="S52" s="29">
        <v>0</v>
      </c>
      <c r="T52" s="4">
        <v>0</v>
      </c>
      <c r="U52" s="142">
        <v>90009</v>
      </c>
      <c r="V52" s="49">
        <v>850</v>
      </c>
      <c r="W52" s="140"/>
      <c r="X52" s="75">
        <v>0</v>
      </c>
      <c r="Y52" s="75">
        <v>176</v>
      </c>
      <c r="Z52" s="75">
        <v>170.86</v>
      </c>
      <c r="AA52" s="135">
        <f>Y52-X52</f>
        <v>176</v>
      </c>
      <c r="AB52" s="135">
        <f t="shared" si="1"/>
        <v>97.07954545454545</v>
      </c>
      <c r="AC52" s="135" t="e">
        <f t="shared" si="2"/>
        <v>#DIV/0!</v>
      </c>
      <c r="AD52" s="135">
        <f t="shared" si="3"/>
        <v>97.07954545454545</v>
      </c>
    </row>
    <row r="53" spans="1:30" ht="30.75" customHeight="1">
      <c r="A53" s="5"/>
      <c r="B53" s="118"/>
      <c r="C53" s="136"/>
      <c r="D53" s="71"/>
      <c r="E53" s="72"/>
      <c r="F53" s="73"/>
      <c r="G53" s="73"/>
      <c r="H53" s="73"/>
      <c r="I53" s="73"/>
      <c r="J53" s="74"/>
      <c r="K53" s="74"/>
      <c r="L53" s="74"/>
      <c r="M53" s="74" t="s">
        <v>354</v>
      </c>
      <c r="N53" s="49">
        <v>616</v>
      </c>
      <c r="O53" s="4">
        <v>1</v>
      </c>
      <c r="P53" s="4">
        <v>13</v>
      </c>
      <c r="Q53" s="137"/>
      <c r="R53" s="4">
        <v>75</v>
      </c>
      <c r="S53" s="29">
        <v>0</v>
      </c>
      <c r="T53" s="4">
        <v>0</v>
      </c>
      <c r="U53" s="142">
        <v>90010</v>
      </c>
      <c r="V53" s="49">
        <v>240</v>
      </c>
      <c r="W53" s="140"/>
      <c r="X53" s="75">
        <v>40000</v>
      </c>
      <c r="Y53" s="75">
        <v>22168</v>
      </c>
      <c r="Z53" s="75">
        <v>22167.44</v>
      </c>
      <c r="AA53" s="135">
        <f>Y53-X53</f>
        <v>-17832</v>
      </c>
      <c r="AB53" s="135">
        <f t="shared" si="1"/>
        <v>99.99747383616022</v>
      </c>
      <c r="AC53" s="135">
        <f t="shared" si="2"/>
        <v>55.4186</v>
      </c>
      <c r="AD53" s="135">
        <f t="shared" si="3"/>
        <v>99.99747383616022</v>
      </c>
    </row>
    <row r="54" spans="1:30" s="85" customFormat="1" ht="78" customHeight="1">
      <c r="A54" s="76"/>
      <c r="B54" s="117"/>
      <c r="C54" s="136"/>
      <c r="D54" s="71"/>
      <c r="E54" s="72"/>
      <c r="F54" s="73"/>
      <c r="G54" s="73"/>
      <c r="H54" s="73"/>
      <c r="I54" s="73"/>
      <c r="J54" s="183" t="s">
        <v>412</v>
      </c>
      <c r="K54" s="183"/>
      <c r="L54" s="183"/>
      <c r="M54" s="183"/>
      <c r="N54" s="49">
        <v>616</v>
      </c>
      <c r="O54" s="4">
        <v>1</v>
      </c>
      <c r="P54" s="4">
        <v>13</v>
      </c>
      <c r="Q54" s="137" t="s">
        <v>19</v>
      </c>
      <c r="R54" s="4">
        <v>86</v>
      </c>
      <c r="S54" s="29" t="s">
        <v>90</v>
      </c>
      <c r="T54" s="4">
        <v>0</v>
      </c>
      <c r="U54" s="142">
        <v>0</v>
      </c>
      <c r="V54" s="49"/>
      <c r="W54" s="140"/>
      <c r="X54" s="75">
        <f>X55</f>
        <v>7091993</v>
      </c>
      <c r="Y54" s="75">
        <f>Y55+Y62</f>
        <v>8012273</v>
      </c>
      <c r="Z54" s="75">
        <f>Z55+Z62</f>
        <v>7924431.5200000005</v>
      </c>
      <c r="AA54" s="135">
        <f>Y54-X54</f>
        <v>920280</v>
      </c>
      <c r="AB54" s="135">
        <f>Z54*100/Y54</f>
        <v>98.90366341735984</v>
      </c>
      <c r="AC54" s="135">
        <f>Z54*100/X54</f>
        <v>111.73772337338742</v>
      </c>
      <c r="AD54" s="135">
        <f>Z54*100/Y54</f>
        <v>98.90366341735984</v>
      </c>
    </row>
    <row r="55" spans="1:30" s="85" customFormat="1" ht="42.75" customHeight="1">
      <c r="A55" s="76"/>
      <c r="B55" s="117"/>
      <c r="C55" s="136"/>
      <c r="D55" s="71"/>
      <c r="E55" s="72"/>
      <c r="F55" s="73"/>
      <c r="G55" s="73"/>
      <c r="H55" s="73"/>
      <c r="I55" s="73"/>
      <c r="J55" s="183" t="s">
        <v>413</v>
      </c>
      <c r="K55" s="183"/>
      <c r="L55" s="183"/>
      <c r="M55" s="183"/>
      <c r="N55" s="49">
        <v>616</v>
      </c>
      <c r="O55" s="4">
        <v>1</v>
      </c>
      <c r="P55" s="4">
        <v>13</v>
      </c>
      <c r="Q55" s="137" t="s">
        <v>19</v>
      </c>
      <c r="R55" s="4">
        <v>86</v>
      </c>
      <c r="S55" s="29" t="s">
        <v>90</v>
      </c>
      <c r="T55" s="4">
        <v>3</v>
      </c>
      <c r="U55" s="142">
        <v>0</v>
      </c>
      <c r="V55" s="49"/>
      <c r="W55" s="140"/>
      <c r="X55" s="75">
        <f>X56+X60</f>
        <v>7091993</v>
      </c>
      <c r="Y55" s="75">
        <f>Y56+Y60</f>
        <v>7294343</v>
      </c>
      <c r="Z55" s="75">
        <f>Z56+Z60</f>
        <v>7271580.5200000005</v>
      </c>
      <c r="AA55" s="135">
        <f t="shared" si="0"/>
        <v>202350</v>
      </c>
      <c r="AB55" s="135">
        <f t="shared" si="1"/>
        <v>99.68794338297499</v>
      </c>
      <c r="AC55" s="135">
        <v>0</v>
      </c>
      <c r="AD55" s="135">
        <f t="shared" si="3"/>
        <v>99.68794338297499</v>
      </c>
    </row>
    <row r="56" spans="1:30" ht="44.25" customHeight="1">
      <c r="A56" s="5"/>
      <c r="B56" s="118"/>
      <c r="C56" s="136"/>
      <c r="D56" s="71"/>
      <c r="E56" s="72"/>
      <c r="F56" s="73"/>
      <c r="G56" s="73"/>
      <c r="H56" s="73"/>
      <c r="I56" s="73"/>
      <c r="J56" s="183" t="s">
        <v>414</v>
      </c>
      <c r="K56" s="183"/>
      <c r="L56" s="183"/>
      <c r="M56" s="183"/>
      <c r="N56" s="49">
        <v>616</v>
      </c>
      <c r="O56" s="4">
        <v>1</v>
      </c>
      <c r="P56" s="4">
        <v>13</v>
      </c>
      <c r="Q56" s="137" t="s">
        <v>19</v>
      </c>
      <c r="R56" s="4">
        <v>86</v>
      </c>
      <c r="S56" s="29" t="s">
        <v>90</v>
      </c>
      <c r="T56" s="4">
        <v>3</v>
      </c>
      <c r="U56" s="142">
        <v>70003</v>
      </c>
      <c r="V56" s="49"/>
      <c r="W56" s="140"/>
      <c r="X56" s="75">
        <f>X57+X58+X59</f>
        <v>6696993</v>
      </c>
      <c r="Y56" s="75">
        <f>Y57+Y58+Y59</f>
        <v>6899343</v>
      </c>
      <c r="Z56" s="75">
        <f>Z57+Z58+Z59</f>
        <v>6876580.5200000005</v>
      </c>
      <c r="AA56" s="135">
        <f t="shared" si="0"/>
        <v>202350</v>
      </c>
      <c r="AB56" s="135">
        <f t="shared" si="1"/>
        <v>99.67007757115424</v>
      </c>
      <c r="AC56" s="135">
        <f t="shared" si="2"/>
        <v>102.681614270763</v>
      </c>
      <c r="AD56" s="135">
        <f t="shared" si="3"/>
        <v>99.67007757115424</v>
      </c>
    </row>
    <row r="57" spans="1:30" s="85" customFormat="1" ht="37.5" customHeight="1">
      <c r="A57" s="76"/>
      <c r="B57" s="117"/>
      <c r="C57" s="136"/>
      <c r="D57" s="71"/>
      <c r="E57" s="72"/>
      <c r="F57" s="73"/>
      <c r="G57" s="73"/>
      <c r="H57" s="73"/>
      <c r="I57" s="73"/>
      <c r="J57" s="183" t="s">
        <v>352</v>
      </c>
      <c r="K57" s="183"/>
      <c r="L57" s="183"/>
      <c r="M57" s="183"/>
      <c r="N57" s="49">
        <v>616</v>
      </c>
      <c r="O57" s="4">
        <v>1</v>
      </c>
      <c r="P57" s="4">
        <v>13</v>
      </c>
      <c r="Q57" s="137" t="s">
        <v>19</v>
      </c>
      <c r="R57" s="4">
        <v>86</v>
      </c>
      <c r="S57" s="29" t="s">
        <v>90</v>
      </c>
      <c r="T57" s="4">
        <v>3</v>
      </c>
      <c r="U57" s="142">
        <v>70003</v>
      </c>
      <c r="V57" s="49">
        <v>110</v>
      </c>
      <c r="W57" s="140"/>
      <c r="X57" s="75">
        <v>5512895</v>
      </c>
      <c r="Y57" s="75">
        <v>5512895</v>
      </c>
      <c r="Z57" s="75">
        <v>5503844.19</v>
      </c>
      <c r="AA57" s="135">
        <f t="shared" si="0"/>
        <v>0</v>
      </c>
      <c r="AB57" s="135">
        <f t="shared" si="1"/>
        <v>99.83582473455417</v>
      </c>
      <c r="AC57" s="135">
        <f t="shared" si="2"/>
        <v>99.83582473455417</v>
      </c>
      <c r="AD57" s="135">
        <f t="shared" si="3"/>
        <v>99.83582473455417</v>
      </c>
    </row>
    <row r="58" spans="1:30" s="85" customFormat="1" ht="44.25" customHeight="1">
      <c r="A58" s="76"/>
      <c r="B58" s="117"/>
      <c r="C58" s="136"/>
      <c r="D58" s="71"/>
      <c r="E58" s="72"/>
      <c r="F58" s="73"/>
      <c r="G58" s="73"/>
      <c r="H58" s="73"/>
      <c r="I58" s="73"/>
      <c r="J58" s="74"/>
      <c r="K58" s="74"/>
      <c r="L58" s="74"/>
      <c r="M58" s="74" t="s">
        <v>354</v>
      </c>
      <c r="N58" s="49">
        <v>616</v>
      </c>
      <c r="O58" s="4">
        <v>1</v>
      </c>
      <c r="P58" s="4">
        <v>13</v>
      </c>
      <c r="Q58" s="137"/>
      <c r="R58" s="4">
        <v>86</v>
      </c>
      <c r="S58" s="29">
        <v>0</v>
      </c>
      <c r="T58" s="4">
        <v>3</v>
      </c>
      <c r="U58" s="142">
        <v>70003</v>
      </c>
      <c r="V58" s="49">
        <v>240</v>
      </c>
      <c r="W58" s="140"/>
      <c r="X58" s="75">
        <v>1184098</v>
      </c>
      <c r="Y58" s="75">
        <v>1386448</v>
      </c>
      <c r="Z58" s="75">
        <v>1372736.33</v>
      </c>
      <c r="AA58" s="135">
        <f t="shared" si="0"/>
        <v>202350</v>
      </c>
      <c r="AB58" s="135">
        <f t="shared" si="1"/>
        <v>99.0110216899588</v>
      </c>
      <c r="AC58" s="135"/>
      <c r="AD58" s="135">
        <f t="shared" si="3"/>
        <v>99.0110216899588</v>
      </c>
    </row>
    <row r="59" spans="1:30" s="85" customFormat="1" ht="21" customHeight="1" hidden="1">
      <c r="A59" s="76"/>
      <c r="B59" s="117"/>
      <c r="C59" s="136"/>
      <c r="D59" s="71"/>
      <c r="E59" s="72"/>
      <c r="F59" s="73"/>
      <c r="G59" s="73"/>
      <c r="H59" s="73"/>
      <c r="I59" s="73"/>
      <c r="J59" s="74"/>
      <c r="K59" s="74"/>
      <c r="L59" s="74"/>
      <c r="M59" s="74" t="s">
        <v>411</v>
      </c>
      <c r="N59" s="49">
        <v>616</v>
      </c>
      <c r="O59" s="4">
        <v>1</v>
      </c>
      <c r="P59" s="4">
        <v>13</v>
      </c>
      <c r="Q59" s="137"/>
      <c r="R59" s="4">
        <v>86</v>
      </c>
      <c r="S59" s="29">
        <v>0</v>
      </c>
      <c r="T59" s="4">
        <v>3</v>
      </c>
      <c r="U59" s="142">
        <v>70003</v>
      </c>
      <c r="V59" s="49">
        <v>850</v>
      </c>
      <c r="W59" s="140"/>
      <c r="X59" s="75">
        <v>0</v>
      </c>
      <c r="Y59" s="75">
        <v>0</v>
      </c>
      <c r="Z59" s="75">
        <v>0</v>
      </c>
      <c r="AA59" s="135">
        <f>Y59-X59</f>
        <v>0</v>
      </c>
      <c r="AB59" s="135" t="e">
        <f t="shared" si="1"/>
        <v>#DIV/0!</v>
      </c>
      <c r="AC59" s="135"/>
      <c r="AD59" s="135" t="e">
        <f t="shared" si="3"/>
        <v>#DIV/0!</v>
      </c>
    </row>
    <row r="60" spans="1:30" s="85" customFormat="1" ht="52.5" customHeight="1">
      <c r="A60" s="76"/>
      <c r="B60" s="117"/>
      <c r="C60" s="136"/>
      <c r="D60" s="71"/>
      <c r="E60" s="72"/>
      <c r="F60" s="73"/>
      <c r="G60" s="73"/>
      <c r="H60" s="73"/>
      <c r="I60" s="73"/>
      <c r="J60" s="74"/>
      <c r="K60" s="74"/>
      <c r="L60" s="74"/>
      <c r="M60" s="74" t="s">
        <v>437</v>
      </c>
      <c r="N60" s="49">
        <v>616</v>
      </c>
      <c r="O60" s="4">
        <v>1</v>
      </c>
      <c r="P60" s="4">
        <v>13</v>
      </c>
      <c r="Q60" s="137"/>
      <c r="R60" s="4">
        <v>86</v>
      </c>
      <c r="S60" s="29">
        <v>0</v>
      </c>
      <c r="T60" s="4">
        <v>1</v>
      </c>
      <c r="U60" s="142">
        <v>71111</v>
      </c>
      <c r="V60" s="49"/>
      <c r="W60" s="140"/>
      <c r="X60" s="75">
        <f>X61</f>
        <v>395000</v>
      </c>
      <c r="Y60" s="75">
        <f>Y61</f>
        <v>395000</v>
      </c>
      <c r="Z60" s="75">
        <f>Z61</f>
        <v>395000</v>
      </c>
      <c r="AA60" s="135">
        <f>Y60-X60</f>
        <v>0</v>
      </c>
      <c r="AB60" s="135">
        <f t="shared" si="1"/>
        <v>100</v>
      </c>
      <c r="AC60" s="135"/>
      <c r="AD60" s="135">
        <f t="shared" si="3"/>
        <v>100</v>
      </c>
    </row>
    <row r="61" spans="1:30" s="85" customFormat="1" ht="33.75" customHeight="1">
      <c r="A61" s="76"/>
      <c r="B61" s="117"/>
      <c r="C61" s="136"/>
      <c r="D61" s="71"/>
      <c r="E61" s="72"/>
      <c r="F61" s="73"/>
      <c r="G61" s="73"/>
      <c r="H61" s="73"/>
      <c r="I61" s="73"/>
      <c r="J61" s="74"/>
      <c r="K61" s="74"/>
      <c r="L61" s="74"/>
      <c r="M61" s="74" t="s">
        <v>415</v>
      </c>
      <c r="N61" s="49">
        <v>616</v>
      </c>
      <c r="O61" s="4">
        <v>1</v>
      </c>
      <c r="P61" s="4">
        <v>13</v>
      </c>
      <c r="Q61" s="137"/>
      <c r="R61" s="4">
        <v>86</v>
      </c>
      <c r="S61" s="29">
        <v>0</v>
      </c>
      <c r="T61" s="4">
        <v>1</v>
      </c>
      <c r="U61" s="142">
        <v>71111</v>
      </c>
      <c r="V61" s="49">
        <v>110</v>
      </c>
      <c r="W61" s="140"/>
      <c r="X61" s="75">
        <v>395000</v>
      </c>
      <c r="Y61" s="75">
        <v>395000</v>
      </c>
      <c r="Z61" s="75">
        <v>395000</v>
      </c>
      <c r="AA61" s="135">
        <f>Y61-X61</f>
        <v>0</v>
      </c>
      <c r="AB61" s="135">
        <v>100</v>
      </c>
      <c r="AC61" s="135"/>
      <c r="AD61" s="135">
        <f t="shared" si="3"/>
        <v>100</v>
      </c>
    </row>
    <row r="62" spans="1:30" s="85" customFormat="1" ht="22.5" customHeight="1">
      <c r="A62" s="76"/>
      <c r="B62" s="117"/>
      <c r="C62" s="136"/>
      <c r="D62" s="71"/>
      <c r="E62" s="72"/>
      <c r="F62" s="73"/>
      <c r="G62" s="73"/>
      <c r="H62" s="73"/>
      <c r="I62" s="73"/>
      <c r="J62" s="183" t="s">
        <v>416</v>
      </c>
      <c r="K62" s="183"/>
      <c r="L62" s="183"/>
      <c r="M62" s="183"/>
      <c r="N62" s="49">
        <v>616</v>
      </c>
      <c r="O62" s="4">
        <v>1</v>
      </c>
      <c r="P62" s="4">
        <v>13</v>
      </c>
      <c r="Q62" s="137" t="s">
        <v>19</v>
      </c>
      <c r="R62" s="4">
        <v>86</v>
      </c>
      <c r="S62" s="29" t="s">
        <v>90</v>
      </c>
      <c r="T62" s="4">
        <v>7</v>
      </c>
      <c r="U62" s="142">
        <v>95555</v>
      </c>
      <c r="V62" s="49">
        <v>850</v>
      </c>
      <c r="W62" s="140"/>
      <c r="X62" s="75">
        <v>717930</v>
      </c>
      <c r="Y62" s="75">
        <v>717930</v>
      </c>
      <c r="Z62" s="75">
        <v>652851</v>
      </c>
      <c r="AA62" s="135">
        <f t="shared" si="0"/>
        <v>0</v>
      </c>
      <c r="AB62" s="135">
        <f t="shared" si="1"/>
        <v>90.93518866741883</v>
      </c>
      <c r="AC62" s="135">
        <f t="shared" si="2"/>
        <v>90.93518866741883</v>
      </c>
      <c r="AD62" s="135">
        <f t="shared" si="3"/>
        <v>90.93518866741883</v>
      </c>
    </row>
    <row r="63" spans="1:30" ht="23.25" customHeight="1">
      <c r="A63" s="5"/>
      <c r="B63" s="119"/>
      <c r="C63" s="136"/>
      <c r="D63" s="181" t="s">
        <v>107</v>
      </c>
      <c r="E63" s="181"/>
      <c r="F63" s="181"/>
      <c r="G63" s="181"/>
      <c r="H63" s="181"/>
      <c r="I63" s="181"/>
      <c r="J63" s="181"/>
      <c r="K63" s="181"/>
      <c r="L63" s="181"/>
      <c r="M63" s="181"/>
      <c r="N63" s="54">
        <v>616</v>
      </c>
      <c r="O63" s="23">
        <v>2</v>
      </c>
      <c r="P63" s="23" t="s">
        <v>4</v>
      </c>
      <c r="Q63" s="137" t="s">
        <v>4</v>
      </c>
      <c r="R63" s="23" t="s">
        <v>4</v>
      </c>
      <c r="S63" s="138" t="s">
        <v>4</v>
      </c>
      <c r="T63" s="23" t="s">
        <v>4</v>
      </c>
      <c r="U63" s="139" t="s">
        <v>4</v>
      </c>
      <c r="V63" s="54" t="s">
        <v>4</v>
      </c>
      <c r="W63" s="140"/>
      <c r="X63" s="141">
        <f aca="true" t="shared" si="8" ref="X63:Z66">X64</f>
        <v>261700</v>
      </c>
      <c r="Y63" s="141">
        <f t="shared" si="8"/>
        <v>278000</v>
      </c>
      <c r="Z63" s="141">
        <f t="shared" si="8"/>
        <v>278000</v>
      </c>
      <c r="AA63" s="135">
        <f t="shared" si="0"/>
        <v>16300</v>
      </c>
      <c r="AB63" s="135">
        <f t="shared" si="1"/>
        <v>100</v>
      </c>
      <c r="AC63" s="135">
        <f t="shared" si="2"/>
        <v>106.22850592281237</v>
      </c>
      <c r="AD63" s="135">
        <f t="shared" si="3"/>
        <v>100</v>
      </c>
    </row>
    <row r="64" spans="1:30" ht="23.25" customHeight="1">
      <c r="A64" s="5"/>
      <c r="B64" s="117"/>
      <c r="C64" s="136"/>
      <c r="D64" s="71"/>
      <c r="E64" s="177" t="s">
        <v>106</v>
      </c>
      <c r="F64" s="177"/>
      <c r="G64" s="177"/>
      <c r="H64" s="177"/>
      <c r="I64" s="177"/>
      <c r="J64" s="177"/>
      <c r="K64" s="177"/>
      <c r="L64" s="177"/>
      <c r="M64" s="177"/>
      <c r="N64" s="49">
        <v>616</v>
      </c>
      <c r="O64" s="4">
        <v>2</v>
      </c>
      <c r="P64" s="4">
        <v>3</v>
      </c>
      <c r="Q64" s="137" t="s">
        <v>4</v>
      </c>
      <c r="R64" s="4" t="s">
        <v>4</v>
      </c>
      <c r="S64" s="29" t="s">
        <v>4</v>
      </c>
      <c r="T64" s="4" t="s">
        <v>4</v>
      </c>
      <c r="U64" s="142" t="s">
        <v>4</v>
      </c>
      <c r="V64" s="49" t="s">
        <v>4</v>
      </c>
      <c r="W64" s="140"/>
      <c r="X64" s="75">
        <f t="shared" si="8"/>
        <v>261700</v>
      </c>
      <c r="Y64" s="75">
        <f t="shared" si="8"/>
        <v>278000</v>
      </c>
      <c r="Z64" s="75">
        <f t="shared" si="8"/>
        <v>278000</v>
      </c>
      <c r="AA64" s="135">
        <f t="shared" si="0"/>
        <v>16300</v>
      </c>
      <c r="AB64" s="135">
        <f t="shared" si="1"/>
        <v>100</v>
      </c>
      <c r="AC64" s="135">
        <f t="shared" si="2"/>
        <v>106.22850592281237</v>
      </c>
      <c r="AD64" s="135">
        <f t="shared" si="3"/>
        <v>100</v>
      </c>
    </row>
    <row r="65" spans="1:30" ht="83.25" customHeight="1">
      <c r="A65" s="5"/>
      <c r="B65" s="117"/>
      <c r="C65" s="136"/>
      <c r="D65" s="71"/>
      <c r="E65" s="72"/>
      <c r="F65" s="182" t="s">
        <v>436</v>
      </c>
      <c r="G65" s="182"/>
      <c r="H65" s="182"/>
      <c r="I65" s="182"/>
      <c r="J65" s="182"/>
      <c r="K65" s="182"/>
      <c r="L65" s="182"/>
      <c r="M65" s="182"/>
      <c r="N65" s="49">
        <v>616</v>
      </c>
      <c r="O65" s="4">
        <v>2</v>
      </c>
      <c r="P65" s="4">
        <v>3</v>
      </c>
      <c r="Q65" s="137" t="s">
        <v>5</v>
      </c>
      <c r="R65" s="4" t="s">
        <v>6</v>
      </c>
      <c r="S65" s="29" t="s">
        <v>90</v>
      </c>
      <c r="T65" s="4" t="s">
        <v>89</v>
      </c>
      <c r="U65" s="142" t="s">
        <v>88</v>
      </c>
      <c r="V65" s="49" t="s">
        <v>4</v>
      </c>
      <c r="W65" s="140"/>
      <c r="X65" s="75">
        <f t="shared" si="8"/>
        <v>261700</v>
      </c>
      <c r="Y65" s="75">
        <f t="shared" si="8"/>
        <v>278000</v>
      </c>
      <c r="Z65" s="75">
        <f t="shared" si="8"/>
        <v>278000</v>
      </c>
      <c r="AA65" s="135">
        <f t="shared" si="0"/>
        <v>16300</v>
      </c>
      <c r="AB65" s="135">
        <f t="shared" si="1"/>
        <v>100</v>
      </c>
      <c r="AC65" s="135">
        <f t="shared" si="2"/>
        <v>106.22850592281237</v>
      </c>
      <c r="AD65" s="135">
        <f t="shared" si="3"/>
        <v>100</v>
      </c>
    </row>
    <row r="66" spans="1:30" ht="54" customHeight="1">
      <c r="A66" s="5"/>
      <c r="B66" s="117"/>
      <c r="C66" s="136"/>
      <c r="D66" s="71"/>
      <c r="E66" s="72"/>
      <c r="F66" s="73"/>
      <c r="G66" s="73"/>
      <c r="H66" s="182" t="s">
        <v>358</v>
      </c>
      <c r="I66" s="182"/>
      <c r="J66" s="182"/>
      <c r="K66" s="182"/>
      <c r="L66" s="182"/>
      <c r="M66" s="182"/>
      <c r="N66" s="49">
        <v>616</v>
      </c>
      <c r="O66" s="4">
        <v>2</v>
      </c>
      <c r="P66" s="4">
        <v>3</v>
      </c>
      <c r="Q66" s="137" t="s">
        <v>22</v>
      </c>
      <c r="R66" s="4" t="s">
        <v>6</v>
      </c>
      <c r="S66" s="29" t="s">
        <v>90</v>
      </c>
      <c r="T66" s="4" t="s">
        <v>23</v>
      </c>
      <c r="U66" s="142" t="s">
        <v>88</v>
      </c>
      <c r="V66" s="49" t="s">
        <v>4</v>
      </c>
      <c r="W66" s="140"/>
      <c r="X66" s="75">
        <f t="shared" si="8"/>
        <v>261700</v>
      </c>
      <c r="Y66" s="75">
        <f t="shared" si="8"/>
        <v>278000</v>
      </c>
      <c r="Z66" s="75">
        <f t="shared" si="8"/>
        <v>278000</v>
      </c>
      <c r="AA66" s="135">
        <f t="shared" si="0"/>
        <v>16300</v>
      </c>
      <c r="AB66" s="135">
        <f t="shared" si="1"/>
        <v>100</v>
      </c>
      <c r="AC66" s="135">
        <f t="shared" si="2"/>
        <v>106.22850592281237</v>
      </c>
      <c r="AD66" s="135">
        <f t="shared" si="3"/>
        <v>100</v>
      </c>
    </row>
    <row r="67" spans="1:30" ht="47.25" customHeight="1">
      <c r="A67" s="5"/>
      <c r="B67" s="117"/>
      <c r="C67" s="136"/>
      <c r="D67" s="71"/>
      <c r="E67" s="72"/>
      <c r="F67" s="73"/>
      <c r="G67" s="73"/>
      <c r="H67" s="73"/>
      <c r="I67" s="182" t="s">
        <v>359</v>
      </c>
      <c r="J67" s="182"/>
      <c r="K67" s="182"/>
      <c r="L67" s="182"/>
      <c r="M67" s="182"/>
      <c r="N67" s="49">
        <v>616</v>
      </c>
      <c r="O67" s="4">
        <v>2</v>
      </c>
      <c r="P67" s="4">
        <v>3</v>
      </c>
      <c r="Q67" s="137" t="s">
        <v>24</v>
      </c>
      <c r="R67" s="4" t="s">
        <v>6</v>
      </c>
      <c r="S67" s="29" t="s">
        <v>90</v>
      </c>
      <c r="T67" s="4" t="s">
        <v>23</v>
      </c>
      <c r="U67" s="142" t="s">
        <v>25</v>
      </c>
      <c r="V67" s="49" t="s">
        <v>4</v>
      </c>
      <c r="W67" s="140"/>
      <c r="X67" s="75">
        <f>X68+X69</f>
        <v>261700</v>
      </c>
      <c r="Y67" s="75">
        <f>Y68+Y69</f>
        <v>278000</v>
      </c>
      <c r="Z67" s="75">
        <f>Z68+Z69</f>
        <v>278000</v>
      </c>
      <c r="AA67" s="135">
        <f t="shared" si="0"/>
        <v>16300</v>
      </c>
      <c r="AB67" s="135">
        <f t="shared" si="1"/>
        <v>100</v>
      </c>
      <c r="AC67" s="135">
        <f t="shared" si="2"/>
        <v>106.22850592281237</v>
      </c>
      <c r="AD67" s="135">
        <f t="shared" si="3"/>
        <v>100</v>
      </c>
    </row>
    <row r="68" spans="1:30" ht="35.25" customHeight="1">
      <c r="A68" s="5"/>
      <c r="B68" s="117"/>
      <c r="C68" s="136"/>
      <c r="D68" s="71"/>
      <c r="E68" s="72"/>
      <c r="F68" s="73"/>
      <c r="G68" s="73"/>
      <c r="H68" s="73"/>
      <c r="I68" s="73"/>
      <c r="J68" s="183" t="s">
        <v>352</v>
      </c>
      <c r="K68" s="183"/>
      <c r="L68" s="183"/>
      <c r="M68" s="183"/>
      <c r="N68" s="49">
        <v>616</v>
      </c>
      <c r="O68" s="4">
        <v>2</v>
      </c>
      <c r="P68" s="4">
        <v>3</v>
      </c>
      <c r="Q68" s="137" t="s">
        <v>24</v>
      </c>
      <c r="R68" s="4" t="s">
        <v>6</v>
      </c>
      <c r="S68" s="29" t="s">
        <v>90</v>
      </c>
      <c r="T68" s="4" t="s">
        <v>23</v>
      </c>
      <c r="U68" s="142" t="s">
        <v>25</v>
      </c>
      <c r="V68" s="49" t="s">
        <v>12</v>
      </c>
      <c r="W68" s="140"/>
      <c r="X68" s="75">
        <v>261700</v>
      </c>
      <c r="Y68" s="75">
        <v>278000</v>
      </c>
      <c r="Z68" s="75">
        <v>278000</v>
      </c>
      <c r="AA68" s="135">
        <f t="shared" si="0"/>
        <v>16300</v>
      </c>
      <c r="AB68" s="135">
        <f t="shared" si="1"/>
        <v>100</v>
      </c>
      <c r="AC68" s="135">
        <f t="shared" si="2"/>
        <v>106.22850592281237</v>
      </c>
      <c r="AD68" s="135">
        <f t="shared" si="3"/>
        <v>100</v>
      </c>
    </row>
    <row r="69" spans="1:30" ht="47.25" customHeight="1" hidden="1">
      <c r="A69" s="5"/>
      <c r="B69" s="117"/>
      <c r="C69" s="136"/>
      <c r="D69" s="71"/>
      <c r="E69" s="72"/>
      <c r="F69" s="73"/>
      <c r="G69" s="73"/>
      <c r="H69" s="73"/>
      <c r="I69" s="73"/>
      <c r="J69" s="183" t="s">
        <v>354</v>
      </c>
      <c r="K69" s="183"/>
      <c r="L69" s="183"/>
      <c r="M69" s="183"/>
      <c r="N69" s="49">
        <v>616</v>
      </c>
      <c r="O69" s="4">
        <v>2</v>
      </c>
      <c r="P69" s="4">
        <v>3</v>
      </c>
      <c r="Q69" s="137" t="s">
        <v>24</v>
      </c>
      <c r="R69" s="4" t="s">
        <v>6</v>
      </c>
      <c r="S69" s="29" t="s">
        <v>90</v>
      </c>
      <c r="T69" s="4" t="s">
        <v>23</v>
      </c>
      <c r="U69" s="142" t="s">
        <v>25</v>
      </c>
      <c r="V69" s="49" t="s">
        <v>15</v>
      </c>
      <c r="W69" s="140"/>
      <c r="X69" s="75">
        <v>0</v>
      </c>
      <c r="Y69" s="75">
        <v>0</v>
      </c>
      <c r="Z69" s="75">
        <v>0</v>
      </c>
      <c r="AA69" s="135">
        <f t="shared" si="0"/>
        <v>0</v>
      </c>
      <c r="AB69" s="135" t="e">
        <f t="shared" si="1"/>
        <v>#DIV/0!</v>
      </c>
      <c r="AC69" s="135" t="e">
        <f t="shared" si="2"/>
        <v>#DIV/0!</v>
      </c>
      <c r="AD69" s="135" t="e">
        <f t="shared" si="3"/>
        <v>#DIV/0!</v>
      </c>
    </row>
    <row r="70" spans="1:30" ht="31.5" customHeight="1">
      <c r="A70" s="5"/>
      <c r="B70" s="117"/>
      <c r="C70" s="136"/>
      <c r="D70" s="181" t="s">
        <v>105</v>
      </c>
      <c r="E70" s="181"/>
      <c r="F70" s="181"/>
      <c r="G70" s="181"/>
      <c r="H70" s="181"/>
      <c r="I70" s="181"/>
      <c r="J70" s="181"/>
      <c r="K70" s="181"/>
      <c r="L70" s="181"/>
      <c r="M70" s="181"/>
      <c r="N70" s="54">
        <v>616</v>
      </c>
      <c r="O70" s="23">
        <v>3</v>
      </c>
      <c r="P70" s="23" t="s">
        <v>4</v>
      </c>
      <c r="Q70" s="137" t="s">
        <v>4</v>
      </c>
      <c r="R70" s="23" t="s">
        <v>4</v>
      </c>
      <c r="S70" s="138" t="s">
        <v>4</v>
      </c>
      <c r="T70" s="23" t="s">
        <v>4</v>
      </c>
      <c r="U70" s="139" t="s">
        <v>4</v>
      </c>
      <c r="V70" s="54" t="s">
        <v>4</v>
      </c>
      <c r="W70" s="140"/>
      <c r="X70" s="141">
        <f>X71+X75+X81</f>
        <v>376480</v>
      </c>
      <c r="Y70" s="141">
        <f>Y71+Y75+Y81</f>
        <v>318980</v>
      </c>
      <c r="Z70" s="141">
        <f>Z71+Z75+Z81</f>
        <v>297200</v>
      </c>
      <c r="AA70" s="135">
        <f t="shared" si="0"/>
        <v>-57500</v>
      </c>
      <c r="AB70" s="135">
        <f t="shared" si="1"/>
        <v>93.17198570443288</v>
      </c>
      <c r="AC70" s="135">
        <f t="shared" si="2"/>
        <v>78.94177645558861</v>
      </c>
      <c r="AD70" s="135">
        <f t="shared" si="3"/>
        <v>93.17198570443288</v>
      </c>
    </row>
    <row r="71" spans="1:30" ht="23.25" customHeight="1">
      <c r="A71" s="5"/>
      <c r="B71" s="117"/>
      <c r="C71" s="136"/>
      <c r="D71" s="71"/>
      <c r="E71" s="181" t="s">
        <v>104</v>
      </c>
      <c r="F71" s="181"/>
      <c r="G71" s="181"/>
      <c r="H71" s="181"/>
      <c r="I71" s="181"/>
      <c r="J71" s="181"/>
      <c r="K71" s="181"/>
      <c r="L71" s="181"/>
      <c r="M71" s="181"/>
      <c r="N71" s="54">
        <v>616</v>
      </c>
      <c r="O71" s="23">
        <v>3</v>
      </c>
      <c r="P71" s="23">
        <v>4</v>
      </c>
      <c r="Q71" s="131" t="s">
        <v>4</v>
      </c>
      <c r="R71" s="23" t="s">
        <v>4</v>
      </c>
      <c r="S71" s="138" t="s">
        <v>4</v>
      </c>
      <c r="T71" s="23" t="s">
        <v>4</v>
      </c>
      <c r="U71" s="139" t="s">
        <v>4</v>
      </c>
      <c r="V71" s="54" t="s">
        <v>4</v>
      </c>
      <c r="W71" s="134"/>
      <c r="X71" s="141">
        <f aca="true" t="shared" si="9" ref="X71:Z73">X72</f>
        <v>23500</v>
      </c>
      <c r="Y71" s="141">
        <f t="shared" si="9"/>
        <v>23500</v>
      </c>
      <c r="Z71" s="141">
        <f t="shared" si="9"/>
        <v>23500</v>
      </c>
      <c r="AA71" s="135">
        <f t="shared" si="0"/>
        <v>0</v>
      </c>
      <c r="AB71" s="135">
        <f t="shared" si="1"/>
        <v>100</v>
      </c>
      <c r="AC71" s="135">
        <f t="shared" si="2"/>
        <v>100</v>
      </c>
      <c r="AD71" s="135">
        <f t="shared" si="3"/>
        <v>100</v>
      </c>
    </row>
    <row r="72" spans="1:30" ht="31.5" customHeight="1">
      <c r="A72" s="5"/>
      <c r="B72" s="117"/>
      <c r="C72" s="136"/>
      <c r="D72" s="71"/>
      <c r="E72" s="72"/>
      <c r="F72" s="182" t="s">
        <v>353</v>
      </c>
      <c r="G72" s="182"/>
      <c r="H72" s="182"/>
      <c r="I72" s="182"/>
      <c r="J72" s="182"/>
      <c r="K72" s="182"/>
      <c r="L72" s="182"/>
      <c r="M72" s="182"/>
      <c r="N72" s="49">
        <v>616</v>
      </c>
      <c r="O72" s="4">
        <v>3</v>
      </c>
      <c r="P72" s="4">
        <v>4</v>
      </c>
      <c r="Q72" s="137" t="s">
        <v>17</v>
      </c>
      <c r="R72" s="4" t="s">
        <v>18</v>
      </c>
      <c r="S72" s="29" t="s">
        <v>90</v>
      </c>
      <c r="T72" s="4" t="s">
        <v>89</v>
      </c>
      <c r="U72" s="142" t="s">
        <v>88</v>
      </c>
      <c r="V72" s="49" t="s">
        <v>4</v>
      </c>
      <c r="W72" s="140"/>
      <c r="X72" s="75">
        <f t="shared" si="9"/>
        <v>23500</v>
      </c>
      <c r="Y72" s="75">
        <f>Y73</f>
        <v>23500</v>
      </c>
      <c r="Z72" s="75">
        <f t="shared" si="9"/>
        <v>23500</v>
      </c>
      <c r="AA72" s="135">
        <f t="shared" si="0"/>
        <v>0</v>
      </c>
      <c r="AB72" s="135">
        <f t="shared" si="1"/>
        <v>100</v>
      </c>
      <c r="AC72" s="135">
        <f t="shared" si="2"/>
        <v>100</v>
      </c>
      <c r="AD72" s="135">
        <f t="shared" si="3"/>
        <v>100</v>
      </c>
    </row>
    <row r="73" spans="1:30" ht="126" customHeight="1">
      <c r="A73" s="5"/>
      <c r="B73" s="117"/>
      <c r="C73" s="136"/>
      <c r="D73" s="71"/>
      <c r="E73" s="72"/>
      <c r="F73" s="73"/>
      <c r="G73" s="73"/>
      <c r="H73" s="73"/>
      <c r="I73" s="182" t="s">
        <v>26</v>
      </c>
      <c r="J73" s="182"/>
      <c r="K73" s="182"/>
      <c r="L73" s="182"/>
      <c r="M73" s="182"/>
      <c r="N73" s="49">
        <v>616</v>
      </c>
      <c r="O73" s="4">
        <v>3</v>
      </c>
      <c r="P73" s="4">
        <v>4</v>
      </c>
      <c r="Q73" s="137" t="s">
        <v>27</v>
      </c>
      <c r="R73" s="4" t="s">
        <v>18</v>
      </c>
      <c r="S73" s="29" t="s">
        <v>90</v>
      </c>
      <c r="T73" s="4" t="s">
        <v>89</v>
      </c>
      <c r="U73" s="142" t="s">
        <v>28</v>
      </c>
      <c r="V73" s="49" t="s">
        <v>4</v>
      </c>
      <c r="W73" s="140"/>
      <c r="X73" s="75">
        <f t="shared" si="9"/>
        <v>23500</v>
      </c>
      <c r="Y73" s="75">
        <f t="shared" si="9"/>
        <v>23500</v>
      </c>
      <c r="Z73" s="75">
        <f t="shared" si="9"/>
        <v>23500</v>
      </c>
      <c r="AA73" s="135">
        <f t="shared" si="0"/>
        <v>0</v>
      </c>
      <c r="AB73" s="135">
        <f t="shared" si="1"/>
        <v>100</v>
      </c>
      <c r="AC73" s="135">
        <f t="shared" si="2"/>
        <v>100</v>
      </c>
      <c r="AD73" s="135">
        <f t="shared" si="3"/>
        <v>100</v>
      </c>
    </row>
    <row r="74" spans="1:30" ht="47.25" customHeight="1">
      <c r="A74" s="5"/>
      <c r="B74" s="117"/>
      <c r="C74" s="136"/>
      <c r="D74" s="71"/>
      <c r="E74" s="72"/>
      <c r="F74" s="73"/>
      <c r="G74" s="73"/>
      <c r="H74" s="73"/>
      <c r="I74" s="73"/>
      <c r="J74" s="183" t="s">
        <v>354</v>
      </c>
      <c r="K74" s="183"/>
      <c r="L74" s="183"/>
      <c r="M74" s="183"/>
      <c r="N74" s="49">
        <v>616</v>
      </c>
      <c r="O74" s="4">
        <v>3</v>
      </c>
      <c r="P74" s="4">
        <v>4</v>
      </c>
      <c r="Q74" s="137" t="s">
        <v>27</v>
      </c>
      <c r="R74" s="4" t="s">
        <v>18</v>
      </c>
      <c r="S74" s="29" t="s">
        <v>90</v>
      </c>
      <c r="T74" s="4" t="s">
        <v>89</v>
      </c>
      <c r="U74" s="142" t="s">
        <v>28</v>
      </c>
      <c r="V74" s="49" t="s">
        <v>15</v>
      </c>
      <c r="W74" s="140"/>
      <c r="X74" s="75">
        <v>23500</v>
      </c>
      <c r="Y74" s="75">
        <v>23500</v>
      </c>
      <c r="Z74" s="75">
        <v>23500</v>
      </c>
      <c r="AA74" s="135">
        <f t="shared" si="0"/>
        <v>0</v>
      </c>
      <c r="AB74" s="135">
        <f t="shared" si="1"/>
        <v>100</v>
      </c>
      <c r="AC74" s="135">
        <f t="shared" si="2"/>
        <v>100</v>
      </c>
      <c r="AD74" s="135">
        <f t="shared" si="3"/>
        <v>100</v>
      </c>
    </row>
    <row r="75" spans="1:30" ht="19.5" customHeight="1">
      <c r="A75" s="5"/>
      <c r="B75" s="117"/>
      <c r="C75" s="136"/>
      <c r="D75" s="71"/>
      <c r="E75" s="181" t="s">
        <v>102</v>
      </c>
      <c r="F75" s="181"/>
      <c r="G75" s="181"/>
      <c r="H75" s="181"/>
      <c r="I75" s="181"/>
      <c r="J75" s="181"/>
      <c r="K75" s="181"/>
      <c r="L75" s="181"/>
      <c r="M75" s="181"/>
      <c r="N75" s="54">
        <v>616</v>
      </c>
      <c r="O75" s="23">
        <v>3</v>
      </c>
      <c r="P75" s="23">
        <v>10</v>
      </c>
      <c r="Q75" s="131" t="s">
        <v>4</v>
      </c>
      <c r="R75" s="23" t="s">
        <v>4</v>
      </c>
      <c r="S75" s="138" t="s">
        <v>4</v>
      </c>
      <c r="T75" s="23" t="s">
        <v>4</v>
      </c>
      <c r="U75" s="139" t="s">
        <v>4</v>
      </c>
      <c r="V75" s="54" t="s">
        <v>4</v>
      </c>
      <c r="W75" s="134"/>
      <c r="X75" s="141">
        <f aca="true" t="shared" si="10" ref="X75:Z79">X76</f>
        <v>352980</v>
      </c>
      <c r="Y75" s="141">
        <f t="shared" si="10"/>
        <v>295480</v>
      </c>
      <c r="Z75" s="141">
        <f t="shared" si="10"/>
        <v>273700</v>
      </c>
      <c r="AA75" s="135">
        <f t="shared" si="0"/>
        <v>-57500</v>
      </c>
      <c r="AB75" s="135">
        <f t="shared" si="1"/>
        <v>92.6289427372411</v>
      </c>
      <c r="AC75" s="135">
        <v>0</v>
      </c>
      <c r="AD75" s="135">
        <f t="shared" si="3"/>
        <v>92.6289427372411</v>
      </c>
    </row>
    <row r="76" spans="1:30" ht="83.25" customHeight="1">
      <c r="A76" s="5"/>
      <c r="B76" s="117"/>
      <c r="C76" s="136"/>
      <c r="D76" s="71"/>
      <c r="E76" s="72"/>
      <c r="F76" s="182" t="s">
        <v>448</v>
      </c>
      <c r="G76" s="182"/>
      <c r="H76" s="182"/>
      <c r="I76" s="182"/>
      <c r="J76" s="182"/>
      <c r="K76" s="182"/>
      <c r="L76" s="182"/>
      <c r="M76" s="182"/>
      <c r="N76" s="49">
        <v>616</v>
      </c>
      <c r="O76" s="4">
        <v>3</v>
      </c>
      <c r="P76" s="4">
        <v>10</v>
      </c>
      <c r="Q76" s="137" t="s">
        <v>29</v>
      </c>
      <c r="R76" s="4" t="s">
        <v>30</v>
      </c>
      <c r="S76" s="29" t="s">
        <v>90</v>
      </c>
      <c r="T76" s="4" t="s">
        <v>89</v>
      </c>
      <c r="U76" s="142" t="s">
        <v>88</v>
      </c>
      <c r="V76" s="49" t="s">
        <v>4</v>
      </c>
      <c r="W76" s="140"/>
      <c r="X76" s="75">
        <f t="shared" si="10"/>
        <v>352980</v>
      </c>
      <c r="Y76" s="75">
        <f t="shared" si="10"/>
        <v>295480</v>
      </c>
      <c r="Z76" s="75">
        <f t="shared" si="10"/>
        <v>273700</v>
      </c>
      <c r="AA76" s="135">
        <f t="shared" si="0"/>
        <v>-57500</v>
      </c>
      <c r="AB76" s="135">
        <f t="shared" si="1"/>
        <v>92.6289427372411</v>
      </c>
      <c r="AC76" s="135">
        <v>0</v>
      </c>
      <c r="AD76" s="135">
        <f t="shared" si="3"/>
        <v>92.6289427372411</v>
      </c>
    </row>
    <row r="77" spans="1:30" ht="23.25" customHeight="1">
      <c r="A77" s="5"/>
      <c r="B77" s="117"/>
      <c r="C77" s="136"/>
      <c r="D77" s="71"/>
      <c r="E77" s="72"/>
      <c r="F77" s="73"/>
      <c r="G77" s="182" t="s">
        <v>31</v>
      </c>
      <c r="H77" s="182"/>
      <c r="I77" s="182"/>
      <c r="J77" s="182"/>
      <c r="K77" s="182"/>
      <c r="L77" s="182"/>
      <c r="M77" s="182"/>
      <c r="N77" s="49">
        <v>616</v>
      </c>
      <c r="O77" s="4">
        <v>3</v>
      </c>
      <c r="P77" s="4">
        <v>10</v>
      </c>
      <c r="Q77" s="137" t="s">
        <v>32</v>
      </c>
      <c r="R77" s="4" t="s">
        <v>30</v>
      </c>
      <c r="S77" s="29" t="s">
        <v>33</v>
      </c>
      <c r="T77" s="4" t="s">
        <v>89</v>
      </c>
      <c r="U77" s="142" t="s">
        <v>88</v>
      </c>
      <c r="V77" s="49" t="s">
        <v>4</v>
      </c>
      <c r="W77" s="140"/>
      <c r="X77" s="75">
        <f t="shared" si="10"/>
        <v>352980</v>
      </c>
      <c r="Y77" s="75">
        <f t="shared" si="10"/>
        <v>295480</v>
      </c>
      <c r="Z77" s="75">
        <f t="shared" si="10"/>
        <v>273700</v>
      </c>
      <c r="AA77" s="135">
        <f t="shared" si="0"/>
        <v>-57500</v>
      </c>
      <c r="AB77" s="135">
        <f t="shared" si="1"/>
        <v>92.6289427372411</v>
      </c>
      <c r="AC77" s="135">
        <v>0</v>
      </c>
      <c r="AD77" s="135">
        <f t="shared" si="3"/>
        <v>92.6289427372411</v>
      </c>
    </row>
    <row r="78" spans="1:30" ht="47.25" customHeight="1">
      <c r="A78" s="5"/>
      <c r="B78" s="117"/>
      <c r="C78" s="136"/>
      <c r="D78" s="71"/>
      <c r="E78" s="72"/>
      <c r="F78" s="73"/>
      <c r="G78" s="73"/>
      <c r="H78" s="182" t="s">
        <v>34</v>
      </c>
      <c r="I78" s="182"/>
      <c r="J78" s="182"/>
      <c r="K78" s="182"/>
      <c r="L78" s="182"/>
      <c r="M78" s="182"/>
      <c r="N78" s="49">
        <v>616</v>
      </c>
      <c r="O78" s="4">
        <v>3</v>
      </c>
      <c r="P78" s="4">
        <v>10</v>
      </c>
      <c r="Q78" s="137" t="s">
        <v>35</v>
      </c>
      <c r="R78" s="4" t="s">
        <v>30</v>
      </c>
      <c r="S78" s="29" t="s">
        <v>33</v>
      </c>
      <c r="T78" s="4" t="s">
        <v>9</v>
      </c>
      <c r="U78" s="142" t="s">
        <v>88</v>
      </c>
      <c r="V78" s="49" t="s">
        <v>4</v>
      </c>
      <c r="W78" s="140"/>
      <c r="X78" s="75">
        <f t="shared" si="10"/>
        <v>352980</v>
      </c>
      <c r="Y78" s="75">
        <f t="shared" si="10"/>
        <v>295480</v>
      </c>
      <c r="Z78" s="75">
        <f t="shared" si="10"/>
        <v>273700</v>
      </c>
      <c r="AA78" s="135">
        <f t="shared" si="0"/>
        <v>-57500</v>
      </c>
      <c r="AB78" s="135">
        <f t="shared" si="1"/>
        <v>92.6289427372411</v>
      </c>
      <c r="AC78" s="135">
        <v>0</v>
      </c>
      <c r="AD78" s="135">
        <f t="shared" si="3"/>
        <v>92.6289427372411</v>
      </c>
    </row>
    <row r="79" spans="1:30" ht="47.25" customHeight="1">
      <c r="A79" s="5"/>
      <c r="B79" s="117"/>
      <c r="C79" s="136"/>
      <c r="D79" s="71"/>
      <c r="E79" s="72"/>
      <c r="F79" s="73"/>
      <c r="G79" s="73"/>
      <c r="H79" s="73"/>
      <c r="I79" s="182" t="s">
        <v>36</v>
      </c>
      <c r="J79" s="182"/>
      <c r="K79" s="182"/>
      <c r="L79" s="182"/>
      <c r="M79" s="182"/>
      <c r="N79" s="49">
        <v>616</v>
      </c>
      <c r="O79" s="4">
        <v>3</v>
      </c>
      <c r="P79" s="4">
        <v>10</v>
      </c>
      <c r="Q79" s="137" t="s">
        <v>37</v>
      </c>
      <c r="R79" s="4" t="s">
        <v>30</v>
      </c>
      <c r="S79" s="29" t="s">
        <v>33</v>
      </c>
      <c r="T79" s="4" t="s">
        <v>9</v>
      </c>
      <c r="U79" s="142" t="s">
        <v>38</v>
      </c>
      <c r="V79" s="49" t="s">
        <v>4</v>
      </c>
      <c r="W79" s="140"/>
      <c r="X79" s="75">
        <f t="shared" si="10"/>
        <v>352980</v>
      </c>
      <c r="Y79" s="75">
        <f t="shared" si="10"/>
        <v>295480</v>
      </c>
      <c r="Z79" s="75">
        <f t="shared" si="10"/>
        <v>273700</v>
      </c>
      <c r="AA79" s="135">
        <f t="shared" si="0"/>
        <v>-57500</v>
      </c>
      <c r="AB79" s="135">
        <f t="shared" si="1"/>
        <v>92.6289427372411</v>
      </c>
      <c r="AC79" s="135">
        <v>0</v>
      </c>
      <c r="AD79" s="135">
        <f t="shared" si="3"/>
        <v>92.6289427372411</v>
      </c>
    </row>
    <row r="80" spans="1:30" ht="47.25" customHeight="1">
      <c r="A80" s="5"/>
      <c r="B80" s="117"/>
      <c r="C80" s="136"/>
      <c r="D80" s="71"/>
      <c r="E80" s="72"/>
      <c r="F80" s="73"/>
      <c r="G80" s="73"/>
      <c r="H80" s="73"/>
      <c r="I80" s="73"/>
      <c r="J80" s="183" t="s">
        <v>354</v>
      </c>
      <c r="K80" s="183"/>
      <c r="L80" s="183"/>
      <c r="M80" s="183"/>
      <c r="N80" s="49">
        <v>616</v>
      </c>
      <c r="O80" s="4">
        <v>3</v>
      </c>
      <c r="P80" s="4">
        <v>10</v>
      </c>
      <c r="Q80" s="137" t="s">
        <v>37</v>
      </c>
      <c r="R80" s="4" t="s">
        <v>30</v>
      </c>
      <c r="S80" s="29" t="s">
        <v>33</v>
      </c>
      <c r="T80" s="4" t="s">
        <v>9</v>
      </c>
      <c r="U80" s="142" t="s">
        <v>38</v>
      </c>
      <c r="V80" s="49" t="s">
        <v>15</v>
      </c>
      <c r="W80" s="140"/>
      <c r="X80" s="75">
        <v>352980</v>
      </c>
      <c r="Y80" s="75">
        <v>295480</v>
      </c>
      <c r="Z80" s="75">
        <v>273700</v>
      </c>
      <c r="AA80" s="135">
        <f t="shared" si="0"/>
        <v>-57500</v>
      </c>
      <c r="AB80" s="135">
        <f t="shared" si="1"/>
        <v>92.6289427372411</v>
      </c>
      <c r="AC80" s="135">
        <v>0</v>
      </c>
      <c r="AD80" s="135">
        <f t="shared" si="3"/>
        <v>92.6289427372411</v>
      </c>
    </row>
    <row r="81" spans="1:30" ht="33" customHeight="1" hidden="1">
      <c r="A81" s="5"/>
      <c r="B81" s="117"/>
      <c r="C81" s="136"/>
      <c r="D81" s="71"/>
      <c r="E81" s="72"/>
      <c r="F81" s="73"/>
      <c r="G81" s="73"/>
      <c r="H81" s="73"/>
      <c r="I81" s="73"/>
      <c r="J81" s="74"/>
      <c r="K81" s="74"/>
      <c r="L81" s="74"/>
      <c r="M81" s="74" t="s">
        <v>353</v>
      </c>
      <c r="N81" s="49">
        <v>616</v>
      </c>
      <c r="O81" s="4">
        <v>3</v>
      </c>
      <c r="P81" s="4">
        <v>14</v>
      </c>
      <c r="Q81" s="137"/>
      <c r="R81" s="4"/>
      <c r="S81" s="29"/>
      <c r="T81" s="4"/>
      <c r="U81" s="142"/>
      <c r="V81" s="49"/>
      <c r="W81" s="140"/>
      <c r="X81" s="75">
        <f aca="true" t="shared" si="11" ref="X81:Z82">X82</f>
        <v>0</v>
      </c>
      <c r="Y81" s="75">
        <f t="shared" si="11"/>
        <v>0</v>
      </c>
      <c r="Z81" s="75">
        <f t="shared" si="11"/>
        <v>0</v>
      </c>
      <c r="AA81" s="135"/>
      <c r="AB81" s="135">
        <v>100</v>
      </c>
      <c r="AC81" s="135">
        <v>100</v>
      </c>
      <c r="AD81" s="135">
        <v>100</v>
      </c>
    </row>
    <row r="82" spans="1:30" ht="59.25" customHeight="1" hidden="1">
      <c r="A82" s="5"/>
      <c r="B82" s="117"/>
      <c r="C82" s="136"/>
      <c r="D82" s="71"/>
      <c r="E82" s="72"/>
      <c r="F82" s="73"/>
      <c r="G82" s="73"/>
      <c r="H82" s="73"/>
      <c r="I82" s="73"/>
      <c r="J82" s="74"/>
      <c r="K82" s="74"/>
      <c r="L82" s="74"/>
      <c r="M82" s="74" t="s">
        <v>417</v>
      </c>
      <c r="N82" s="49">
        <v>616</v>
      </c>
      <c r="O82" s="4">
        <v>3</v>
      </c>
      <c r="P82" s="4">
        <v>14</v>
      </c>
      <c r="Q82" s="137"/>
      <c r="R82" s="4">
        <v>75</v>
      </c>
      <c r="S82" s="29">
        <v>0</v>
      </c>
      <c r="T82" s="4">
        <v>0</v>
      </c>
      <c r="U82" s="142">
        <v>90003</v>
      </c>
      <c r="V82" s="49"/>
      <c r="W82" s="140"/>
      <c r="X82" s="75">
        <f t="shared" si="11"/>
        <v>0</v>
      </c>
      <c r="Y82" s="75">
        <f t="shared" si="11"/>
        <v>0</v>
      </c>
      <c r="Z82" s="75">
        <f t="shared" si="11"/>
        <v>0</v>
      </c>
      <c r="AA82" s="135"/>
      <c r="AB82" s="135">
        <v>100</v>
      </c>
      <c r="AC82" s="135">
        <v>100</v>
      </c>
      <c r="AD82" s="135">
        <v>100</v>
      </c>
    </row>
    <row r="83" spans="1:30" ht="47.25" customHeight="1" hidden="1">
      <c r="A83" s="5"/>
      <c r="B83" s="117"/>
      <c r="C83" s="136"/>
      <c r="D83" s="71"/>
      <c r="E83" s="72"/>
      <c r="F83" s="73"/>
      <c r="G83" s="73"/>
      <c r="H83" s="73"/>
      <c r="I83" s="73"/>
      <c r="J83" s="74"/>
      <c r="K83" s="74"/>
      <c r="L83" s="74"/>
      <c r="M83" s="74" t="s">
        <v>354</v>
      </c>
      <c r="N83" s="49">
        <v>616</v>
      </c>
      <c r="O83" s="4">
        <v>3</v>
      </c>
      <c r="P83" s="4">
        <v>14</v>
      </c>
      <c r="Q83" s="137"/>
      <c r="R83" s="4">
        <v>75</v>
      </c>
      <c r="S83" s="29">
        <v>0</v>
      </c>
      <c r="T83" s="4">
        <v>0</v>
      </c>
      <c r="U83" s="142">
        <v>90003</v>
      </c>
      <c r="V83" s="49">
        <v>240</v>
      </c>
      <c r="W83" s="140"/>
      <c r="X83" s="75"/>
      <c r="Y83" s="75"/>
      <c r="Z83" s="75"/>
      <c r="AA83" s="135"/>
      <c r="AB83" s="135">
        <v>100</v>
      </c>
      <c r="AC83" s="135">
        <v>100</v>
      </c>
      <c r="AD83" s="135">
        <v>100</v>
      </c>
    </row>
    <row r="84" spans="1:30" ht="23.25" customHeight="1">
      <c r="A84" s="5"/>
      <c r="B84" s="117"/>
      <c r="C84" s="136"/>
      <c r="D84" s="181" t="s">
        <v>101</v>
      </c>
      <c r="E84" s="181"/>
      <c r="F84" s="181"/>
      <c r="G84" s="181"/>
      <c r="H84" s="181"/>
      <c r="I84" s="181"/>
      <c r="J84" s="181"/>
      <c r="K84" s="181"/>
      <c r="L84" s="181"/>
      <c r="M84" s="181"/>
      <c r="N84" s="54">
        <v>616</v>
      </c>
      <c r="O84" s="23">
        <v>4</v>
      </c>
      <c r="P84" s="23" t="s">
        <v>4</v>
      </c>
      <c r="Q84" s="137" t="s">
        <v>4</v>
      </c>
      <c r="R84" s="23" t="s">
        <v>4</v>
      </c>
      <c r="S84" s="138" t="s">
        <v>4</v>
      </c>
      <c r="T84" s="23" t="s">
        <v>4</v>
      </c>
      <c r="U84" s="139" t="s">
        <v>4</v>
      </c>
      <c r="V84" s="54" t="s">
        <v>4</v>
      </c>
      <c r="W84" s="140"/>
      <c r="X84" s="141">
        <f>X85+X95</f>
        <v>2430974</v>
      </c>
      <c r="Y84" s="141">
        <f>Y85+Y95</f>
        <v>4387106.75</v>
      </c>
      <c r="Z84" s="141">
        <f>Z85+Z95</f>
        <v>4011166.78</v>
      </c>
      <c r="AA84" s="135">
        <f t="shared" si="0"/>
        <v>1956132.75</v>
      </c>
      <c r="AB84" s="135">
        <f t="shared" si="1"/>
        <v>91.43079958106786</v>
      </c>
      <c r="AC84" s="135">
        <f t="shared" si="2"/>
        <v>165.0024549830644</v>
      </c>
      <c r="AD84" s="135">
        <f t="shared" si="3"/>
        <v>91.43079958106786</v>
      </c>
    </row>
    <row r="85" spans="1:30" ht="23.25" customHeight="1">
      <c r="A85" s="5"/>
      <c r="B85" s="117"/>
      <c r="C85" s="136"/>
      <c r="D85" s="71"/>
      <c r="E85" s="181" t="s">
        <v>100</v>
      </c>
      <c r="F85" s="181"/>
      <c r="G85" s="181"/>
      <c r="H85" s="181"/>
      <c r="I85" s="181"/>
      <c r="J85" s="181"/>
      <c r="K85" s="181"/>
      <c r="L85" s="181"/>
      <c r="M85" s="181"/>
      <c r="N85" s="54">
        <v>616</v>
      </c>
      <c r="O85" s="23">
        <v>4</v>
      </c>
      <c r="P85" s="23">
        <v>9</v>
      </c>
      <c r="Q85" s="131" t="s">
        <v>4</v>
      </c>
      <c r="R85" s="23" t="s">
        <v>4</v>
      </c>
      <c r="S85" s="138" t="s">
        <v>4</v>
      </c>
      <c r="T85" s="23" t="s">
        <v>4</v>
      </c>
      <c r="U85" s="139" t="s">
        <v>4</v>
      </c>
      <c r="V85" s="54" t="s">
        <v>4</v>
      </c>
      <c r="W85" s="134"/>
      <c r="X85" s="141">
        <f aca="true" t="shared" si="12" ref="X85:Z86">X86</f>
        <v>2358558</v>
      </c>
      <c r="Y85" s="141">
        <f t="shared" si="12"/>
        <v>3730306.75</v>
      </c>
      <c r="Z85" s="141">
        <f t="shared" si="12"/>
        <v>3354366.78</v>
      </c>
      <c r="AA85" s="135">
        <f t="shared" si="0"/>
        <v>1371748.75</v>
      </c>
      <c r="AB85" s="135">
        <f t="shared" si="1"/>
        <v>89.92200922886569</v>
      </c>
      <c r="AC85" s="135">
        <f t="shared" si="2"/>
        <v>142.2210850867352</v>
      </c>
      <c r="AD85" s="135">
        <f t="shared" si="3"/>
        <v>89.92200922886569</v>
      </c>
    </row>
    <row r="86" spans="1:30" ht="78.75" customHeight="1">
      <c r="A86" s="5"/>
      <c r="B86" s="117"/>
      <c r="C86" s="136"/>
      <c r="D86" s="71"/>
      <c r="E86" s="72"/>
      <c r="F86" s="182" t="s">
        <v>448</v>
      </c>
      <c r="G86" s="182"/>
      <c r="H86" s="182"/>
      <c r="I86" s="182"/>
      <c r="J86" s="182"/>
      <c r="K86" s="182"/>
      <c r="L86" s="182"/>
      <c r="M86" s="182"/>
      <c r="N86" s="49">
        <v>616</v>
      </c>
      <c r="O86" s="4">
        <v>4</v>
      </c>
      <c r="P86" s="4">
        <v>9</v>
      </c>
      <c r="Q86" s="137" t="s">
        <v>29</v>
      </c>
      <c r="R86" s="4" t="s">
        <v>30</v>
      </c>
      <c r="S86" s="29" t="s">
        <v>90</v>
      </c>
      <c r="T86" s="4" t="s">
        <v>89</v>
      </c>
      <c r="U86" s="142" t="s">
        <v>88</v>
      </c>
      <c r="V86" s="49" t="s">
        <v>4</v>
      </c>
      <c r="W86" s="140"/>
      <c r="X86" s="75">
        <f>X87</f>
        <v>2358558</v>
      </c>
      <c r="Y86" s="75">
        <f t="shared" si="12"/>
        <v>3730306.75</v>
      </c>
      <c r="Z86" s="75">
        <f t="shared" si="12"/>
        <v>3354366.78</v>
      </c>
      <c r="AA86" s="135">
        <f t="shared" si="0"/>
        <v>1371748.75</v>
      </c>
      <c r="AB86" s="135">
        <f t="shared" si="1"/>
        <v>89.92200922886569</v>
      </c>
      <c r="AC86" s="135">
        <f t="shared" si="2"/>
        <v>142.2210850867352</v>
      </c>
      <c r="AD86" s="135">
        <f t="shared" si="3"/>
        <v>89.92200922886569</v>
      </c>
    </row>
    <row r="87" spans="1:30" ht="23.25" customHeight="1">
      <c r="A87" s="5"/>
      <c r="B87" s="117"/>
      <c r="C87" s="136"/>
      <c r="D87" s="71"/>
      <c r="E87" s="72"/>
      <c r="F87" s="73"/>
      <c r="G87" s="182" t="s">
        <v>39</v>
      </c>
      <c r="H87" s="182"/>
      <c r="I87" s="182"/>
      <c r="J87" s="182"/>
      <c r="K87" s="182"/>
      <c r="L87" s="182"/>
      <c r="M87" s="182"/>
      <c r="N87" s="49">
        <v>616</v>
      </c>
      <c r="O87" s="4">
        <v>4</v>
      </c>
      <c r="P87" s="4">
        <v>9</v>
      </c>
      <c r="Q87" s="137" t="s">
        <v>40</v>
      </c>
      <c r="R87" s="4" t="s">
        <v>30</v>
      </c>
      <c r="S87" s="29" t="s">
        <v>41</v>
      </c>
      <c r="T87" s="4" t="s">
        <v>89</v>
      </c>
      <c r="U87" s="142" t="s">
        <v>88</v>
      </c>
      <c r="V87" s="49" t="s">
        <v>4</v>
      </c>
      <c r="W87" s="140"/>
      <c r="X87" s="75">
        <f>X88+X91+X93</f>
        <v>2358558</v>
      </c>
      <c r="Y87" s="75">
        <f>Y88+Y91+Y93</f>
        <v>3730306.75</v>
      </c>
      <c r="Z87" s="75">
        <f>Z88+Z91+Z93</f>
        <v>3354366.78</v>
      </c>
      <c r="AA87" s="135">
        <f t="shared" si="0"/>
        <v>1371748.75</v>
      </c>
      <c r="AB87" s="135">
        <f t="shared" si="1"/>
        <v>89.92200922886569</v>
      </c>
      <c r="AC87" s="135">
        <f t="shared" si="2"/>
        <v>142.2210850867352</v>
      </c>
      <c r="AD87" s="135">
        <f t="shared" si="3"/>
        <v>89.92200922886569</v>
      </c>
    </row>
    <row r="88" spans="1:30" ht="47.25" customHeight="1">
      <c r="A88" s="5"/>
      <c r="B88" s="117"/>
      <c r="C88" s="136"/>
      <c r="D88" s="71"/>
      <c r="E88" s="72"/>
      <c r="F88" s="73"/>
      <c r="G88" s="73"/>
      <c r="H88" s="182" t="s">
        <v>42</v>
      </c>
      <c r="I88" s="182"/>
      <c r="J88" s="182"/>
      <c r="K88" s="182"/>
      <c r="L88" s="182"/>
      <c r="M88" s="182"/>
      <c r="N88" s="49">
        <v>616</v>
      </c>
      <c r="O88" s="4">
        <v>4</v>
      </c>
      <c r="P88" s="4">
        <v>9</v>
      </c>
      <c r="Q88" s="137" t="s">
        <v>43</v>
      </c>
      <c r="R88" s="4" t="s">
        <v>30</v>
      </c>
      <c r="S88" s="29" t="s">
        <v>41</v>
      </c>
      <c r="T88" s="4" t="s">
        <v>44</v>
      </c>
      <c r="U88" s="142" t="s">
        <v>88</v>
      </c>
      <c r="V88" s="49" t="s">
        <v>4</v>
      </c>
      <c r="W88" s="140"/>
      <c r="X88" s="75">
        <f>X89</f>
        <v>0</v>
      </c>
      <c r="Y88" s="75">
        <f>Y89</f>
        <v>0</v>
      </c>
      <c r="Z88" s="75">
        <v>0</v>
      </c>
      <c r="AA88" s="135">
        <f t="shared" si="0"/>
        <v>0</v>
      </c>
      <c r="AB88" s="135" t="e">
        <f t="shared" si="1"/>
        <v>#DIV/0!</v>
      </c>
      <c r="AC88" s="135" t="e">
        <f t="shared" si="2"/>
        <v>#DIV/0!</v>
      </c>
      <c r="AD88" s="135" t="e">
        <f t="shared" si="3"/>
        <v>#DIV/0!</v>
      </c>
    </row>
    <row r="89" spans="1:30" ht="31.5" customHeight="1">
      <c r="A89" s="5"/>
      <c r="B89" s="117"/>
      <c r="C89" s="136"/>
      <c r="D89" s="71"/>
      <c r="E89" s="72"/>
      <c r="F89" s="73"/>
      <c r="G89" s="73"/>
      <c r="H89" s="73"/>
      <c r="I89" s="182" t="s">
        <v>360</v>
      </c>
      <c r="J89" s="182"/>
      <c r="K89" s="182"/>
      <c r="L89" s="182"/>
      <c r="M89" s="182"/>
      <c r="N89" s="49">
        <v>616</v>
      </c>
      <c r="O89" s="4">
        <v>4</v>
      </c>
      <c r="P89" s="4">
        <v>9</v>
      </c>
      <c r="Q89" s="137" t="s">
        <v>45</v>
      </c>
      <c r="R89" s="4" t="s">
        <v>30</v>
      </c>
      <c r="S89" s="29" t="s">
        <v>41</v>
      </c>
      <c r="T89" s="4" t="s">
        <v>44</v>
      </c>
      <c r="U89" s="142" t="s">
        <v>46</v>
      </c>
      <c r="V89" s="49" t="s">
        <v>4</v>
      </c>
      <c r="W89" s="140"/>
      <c r="X89" s="75">
        <f>X90</f>
        <v>0</v>
      </c>
      <c r="Y89" s="75">
        <f>Y90</f>
        <v>0</v>
      </c>
      <c r="Z89" s="75">
        <v>0</v>
      </c>
      <c r="AA89" s="135">
        <f t="shared" si="0"/>
        <v>0</v>
      </c>
      <c r="AB89" s="135" t="e">
        <f t="shared" si="1"/>
        <v>#DIV/0!</v>
      </c>
      <c r="AC89" s="135" t="e">
        <f t="shared" si="2"/>
        <v>#DIV/0!</v>
      </c>
      <c r="AD89" s="135" t="e">
        <f t="shared" si="3"/>
        <v>#DIV/0!</v>
      </c>
    </row>
    <row r="90" spans="1:30" ht="47.25" customHeight="1">
      <c r="A90" s="5"/>
      <c r="B90" s="117"/>
      <c r="C90" s="136"/>
      <c r="D90" s="71"/>
      <c r="E90" s="72"/>
      <c r="F90" s="73"/>
      <c r="G90" s="73"/>
      <c r="H90" s="73"/>
      <c r="I90" s="73"/>
      <c r="J90" s="183" t="s">
        <v>354</v>
      </c>
      <c r="K90" s="183"/>
      <c r="L90" s="183"/>
      <c r="M90" s="183"/>
      <c r="N90" s="49">
        <v>616</v>
      </c>
      <c r="O90" s="4">
        <v>4</v>
      </c>
      <c r="P90" s="4">
        <v>9</v>
      </c>
      <c r="Q90" s="137" t="s">
        <v>45</v>
      </c>
      <c r="R90" s="4" t="s">
        <v>30</v>
      </c>
      <c r="S90" s="29" t="s">
        <v>41</v>
      </c>
      <c r="T90" s="4" t="s">
        <v>44</v>
      </c>
      <c r="U90" s="142" t="s">
        <v>46</v>
      </c>
      <c r="V90" s="49" t="s">
        <v>15</v>
      </c>
      <c r="W90" s="140"/>
      <c r="X90" s="75"/>
      <c r="Y90" s="75"/>
      <c r="Z90" s="75">
        <v>0</v>
      </c>
      <c r="AA90" s="135">
        <f t="shared" si="0"/>
        <v>0</v>
      </c>
      <c r="AB90" s="135" t="e">
        <f t="shared" si="1"/>
        <v>#DIV/0!</v>
      </c>
      <c r="AC90" s="135" t="e">
        <f t="shared" si="2"/>
        <v>#DIV/0!</v>
      </c>
      <c r="AD90" s="135" t="e">
        <f t="shared" si="3"/>
        <v>#DIV/0!</v>
      </c>
    </row>
    <row r="91" spans="1:30" ht="47.25" customHeight="1">
      <c r="A91" s="5"/>
      <c r="B91" s="117"/>
      <c r="C91" s="136"/>
      <c r="D91" s="71"/>
      <c r="E91" s="72"/>
      <c r="F91" s="73"/>
      <c r="G91" s="73"/>
      <c r="H91" s="182" t="s">
        <v>47</v>
      </c>
      <c r="I91" s="182"/>
      <c r="J91" s="182"/>
      <c r="K91" s="182"/>
      <c r="L91" s="182"/>
      <c r="M91" s="182"/>
      <c r="N91" s="49">
        <v>616</v>
      </c>
      <c r="O91" s="4">
        <v>4</v>
      </c>
      <c r="P91" s="4">
        <v>9</v>
      </c>
      <c r="Q91" s="137" t="s">
        <v>48</v>
      </c>
      <c r="R91" s="4" t="s">
        <v>30</v>
      </c>
      <c r="S91" s="29" t="s">
        <v>41</v>
      </c>
      <c r="T91" s="4" t="s">
        <v>49</v>
      </c>
      <c r="U91" s="142" t="s">
        <v>88</v>
      </c>
      <c r="V91" s="49" t="s">
        <v>4</v>
      </c>
      <c r="W91" s="140"/>
      <c r="X91" s="75">
        <f>X92</f>
        <v>495278</v>
      </c>
      <c r="Y91" s="75">
        <f>Y92</f>
        <v>2675806.75</v>
      </c>
      <c r="Z91" s="75">
        <f>Z92</f>
        <v>2299866.78</v>
      </c>
      <c r="AA91" s="135">
        <f t="shared" si="0"/>
        <v>2180528.75</v>
      </c>
      <c r="AB91" s="135">
        <f t="shared" si="1"/>
        <v>85.95040654561468</v>
      </c>
      <c r="AC91" s="135">
        <f t="shared" si="2"/>
        <v>464.358760130674</v>
      </c>
      <c r="AD91" s="135">
        <f t="shared" si="3"/>
        <v>85.95040654561468</v>
      </c>
    </row>
    <row r="92" spans="1:30" ht="31.5" customHeight="1">
      <c r="A92" s="5"/>
      <c r="B92" s="117"/>
      <c r="C92" s="136"/>
      <c r="D92" s="71"/>
      <c r="E92" s="72"/>
      <c r="F92" s="73"/>
      <c r="G92" s="73"/>
      <c r="H92" s="73"/>
      <c r="I92" s="182" t="s">
        <v>361</v>
      </c>
      <c r="J92" s="182"/>
      <c r="K92" s="182"/>
      <c r="L92" s="182"/>
      <c r="M92" s="182"/>
      <c r="N92" s="49">
        <v>616</v>
      </c>
      <c r="O92" s="4">
        <v>4</v>
      </c>
      <c r="P92" s="4">
        <v>9</v>
      </c>
      <c r="Q92" s="137" t="s">
        <v>50</v>
      </c>
      <c r="R92" s="4" t="s">
        <v>30</v>
      </c>
      <c r="S92" s="29" t="s">
        <v>41</v>
      </c>
      <c r="T92" s="4" t="s">
        <v>49</v>
      </c>
      <c r="U92" s="142" t="s">
        <v>51</v>
      </c>
      <c r="V92" s="49" t="s">
        <v>4</v>
      </c>
      <c r="W92" s="140"/>
      <c r="X92" s="75">
        <f>X94</f>
        <v>495278</v>
      </c>
      <c r="Y92" s="75">
        <f>Y94</f>
        <v>2675806.75</v>
      </c>
      <c r="Z92" s="75">
        <f>Z94</f>
        <v>2299866.78</v>
      </c>
      <c r="AA92" s="135">
        <f t="shared" si="0"/>
        <v>2180528.75</v>
      </c>
      <c r="AB92" s="135">
        <f t="shared" si="1"/>
        <v>85.95040654561468</v>
      </c>
      <c r="AC92" s="135">
        <f t="shared" si="2"/>
        <v>464.358760130674</v>
      </c>
      <c r="AD92" s="135">
        <f t="shared" si="3"/>
        <v>85.95040654561468</v>
      </c>
    </row>
    <row r="93" spans="1:30" ht="31.5" customHeight="1">
      <c r="A93" s="5"/>
      <c r="B93" s="117"/>
      <c r="C93" s="136"/>
      <c r="D93" s="71"/>
      <c r="E93" s="72"/>
      <c r="F93" s="73"/>
      <c r="G93" s="73"/>
      <c r="H93" s="73"/>
      <c r="I93" s="73"/>
      <c r="J93" s="73"/>
      <c r="K93" s="73"/>
      <c r="L93" s="73"/>
      <c r="M93" s="73" t="s">
        <v>354</v>
      </c>
      <c r="N93" s="49">
        <v>616</v>
      </c>
      <c r="O93" s="4">
        <v>4</v>
      </c>
      <c r="P93" s="4">
        <v>9</v>
      </c>
      <c r="Q93" s="137"/>
      <c r="R93" s="4">
        <v>85</v>
      </c>
      <c r="S93" s="29">
        <v>6</v>
      </c>
      <c r="T93" s="4">
        <v>3</v>
      </c>
      <c r="U93" s="142">
        <v>90038</v>
      </c>
      <c r="V93" s="49">
        <v>240</v>
      </c>
      <c r="W93" s="140"/>
      <c r="X93" s="75">
        <v>1863280</v>
      </c>
      <c r="Y93" s="75">
        <v>1054500</v>
      </c>
      <c r="Z93" s="75">
        <v>1054500</v>
      </c>
      <c r="AA93" s="135">
        <f t="shared" si="0"/>
        <v>-808780</v>
      </c>
      <c r="AB93" s="135">
        <f t="shared" si="1"/>
        <v>100</v>
      </c>
      <c r="AC93" s="135">
        <f t="shared" si="2"/>
        <v>56.59374865828002</v>
      </c>
      <c r="AD93" s="135">
        <f t="shared" si="3"/>
        <v>100</v>
      </c>
    </row>
    <row r="94" spans="1:30" ht="47.25" customHeight="1">
      <c r="A94" s="5"/>
      <c r="B94" s="117"/>
      <c r="C94" s="136"/>
      <c r="D94" s="71"/>
      <c r="E94" s="72"/>
      <c r="F94" s="73"/>
      <c r="G94" s="73"/>
      <c r="H94" s="73"/>
      <c r="I94" s="73"/>
      <c r="J94" s="183" t="s">
        <v>354</v>
      </c>
      <c r="K94" s="183"/>
      <c r="L94" s="183"/>
      <c r="M94" s="183"/>
      <c r="N94" s="49">
        <v>616</v>
      </c>
      <c r="O94" s="4">
        <v>4</v>
      </c>
      <c r="P94" s="4">
        <v>9</v>
      </c>
      <c r="Q94" s="137" t="s">
        <v>50</v>
      </c>
      <c r="R94" s="4" t="s">
        <v>30</v>
      </c>
      <c r="S94" s="29" t="s">
        <v>41</v>
      </c>
      <c r="T94" s="4" t="s">
        <v>49</v>
      </c>
      <c r="U94" s="142" t="s">
        <v>51</v>
      </c>
      <c r="V94" s="49" t="s">
        <v>15</v>
      </c>
      <c r="W94" s="140"/>
      <c r="X94" s="75">
        <v>495278</v>
      </c>
      <c r="Y94" s="75">
        <v>2675806.75</v>
      </c>
      <c r="Z94" s="75">
        <v>2299866.78</v>
      </c>
      <c r="AA94" s="135">
        <f t="shared" si="0"/>
        <v>2180528.75</v>
      </c>
      <c r="AB94" s="135">
        <f t="shared" si="1"/>
        <v>85.95040654561468</v>
      </c>
      <c r="AC94" s="135">
        <f t="shared" si="2"/>
        <v>464.358760130674</v>
      </c>
      <c r="AD94" s="135">
        <f t="shared" si="3"/>
        <v>85.95040654561468</v>
      </c>
    </row>
    <row r="95" spans="1:30" ht="77.25" customHeight="1">
      <c r="A95" s="5"/>
      <c r="B95" s="117"/>
      <c r="C95" s="136"/>
      <c r="D95" s="71"/>
      <c r="E95" s="72"/>
      <c r="F95" s="73"/>
      <c r="G95" s="73"/>
      <c r="H95" s="73"/>
      <c r="I95" s="73"/>
      <c r="J95" s="74"/>
      <c r="K95" s="74"/>
      <c r="L95" s="74"/>
      <c r="M95" s="170" t="s">
        <v>447</v>
      </c>
      <c r="N95" s="54">
        <v>616</v>
      </c>
      <c r="O95" s="23">
        <v>4</v>
      </c>
      <c r="P95" s="23">
        <v>12</v>
      </c>
      <c r="Q95" s="131"/>
      <c r="R95" s="23"/>
      <c r="S95" s="138"/>
      <c r="T95" s="23"/>
      <c r="U95" s="139"/>
      <c r="V95" s="54"/>
      <c r="W95" s="134"/>
      <c r="X95" s="141">
        <f aca="true" t="shared" si="13" ref="X95:AA97">X96</f>
        <v>72416</v>
      </c>
      <c r="Y95" s="141">
        <f t="shared" si="13"/>
        <v>656800</v>
      </c>
      <c r="Z95" s="141">
        <f t="shared" si="13"/>
        <v>656800</v>
      </c>
      <c r="AA95" s="135">
        <f t="shared" si="13"/>
        <v>584384</v>
      </c>
      <c r="AB95" s="135">
        <v>100</v>
      </c>
      <c r="AC95" s="135">
        <v>186.66</v>
      </c>
      <c r="AD95" s="135">
        <v>100</v>
      </c>
    </row>
    <row r="96" spans="1:30" ht="34.5" customHeight="1">
      <c r="A96" s="5"/>
      <c r="B96" s="117"/>
      <c r="C96" s="136"/>
      <c r="D96" s="71"/>
      <c r="E96" s="72"/>
      <c r="F96" s="73"/>
      <c r="G96" s="73"/>
      <c r="H96" s="73"/>
      <c r="I96" s="73"/>
      <c r="J96" s="74"/>
      <c r="K96" s="74"/>
      <c r="L96" s="74"/>
      <c r="M96" s="74" t="s">
        <v>419</v>
      </c>
      <c r="N96" s="49">
        <v>616</v>
      </c>
      <c r="O96" s="4">
        <v>4</v>
      </c>
      <c r="P96" s="4">
        <v>12</v>
      </c>
      <c r="Q96" s="137"/>
      <c r="R96" s="4">
        <v>85</v>
      </c>
      <c r="S96" s="29">
        <v>0</v>
      </c>
      <c r="T96" s="4">
        <v>0</v>
      </c>
      <c r="U96" s="142">
        <v>0</v>
      </c>
      <c r="V96" s="49"/>
      <c r="W96" s="140"/>
      <c r="X96" s="75">
        <f t="shared" si="13"/>
        <v>72416</v>
      </c>
      <c r="Y96" s="75">
        <f t="shared" si="13"/>
        <v>656800</v>
      </c>
      <c r="Z96" s="75">
        <f t="shared" si="13"/>
        <v>656800</v>
      </c>
      <c r="AA96" s="135">
        <f t="shared" si="13"/>
        <v>584384</v>
      </c>
      <c r="AB96" s="135">
        <v>100</v>
      </c>
      <c r="AC96" s="135">
        <v>186.66</v>
      </c>
      <c r="AD96" s="135">
        <v>100</v>
      </c>
    </row>
    <row r="97" spans="1:30" ht="33" customHeight="1">
      <c r="A97" s="5"/>
      <c r="B97" s="117"/>
      <c r="C97" s="136"/>
      <c r="D97" s="71"/>
      <c r="E97" s="72"/>
      <c r="F97" s="73"/>
      <c r="G97" s="73"/>
      <c r="H97" s="73"/>
      <c r="I97" s="73"/>
      <c r="J97" s="74"/>
      <c r="K97" s="74"/>
      <c r="L97" s="74"/>
      <c r="M97" s="74" t="s">
        <v>420</v>
      </c>
      <c r="N97" s="49">
        <v>616</v>
      </c>
      <c r="O97" s="4">
        <v>4</v>
      </c>
      <c r="P97" s="4">
        <v>12</v>
      </c>
      <c r="Q97" s="137"/>
      <c r="R97" s="4">
        <v>85</v>
      </c>
      <c r="S97" s="29">
        <v>1</v>
      </c>
      <c r="T97" s="4">
        <v>2</v>
      </c>
      <c r="U97" s="142">
        <v>90044</v>
      </c>
      <c r="V97" s="49"/>
      <c r="W97" s="140"/>
      <c r="X97" s="75">
        <f t="shared" si="13"/>
        <v>72416</v>
      </c>
      <c r="Y97" s="75">
        <f t="shared" si="13"/>
        <v>656800</v>
      </c>
      <c r="Z97" s="75">
        <f t="shared" si="13"/>
        <v>656800</v>
      </c>
      <c r="AA97" s="135">
        <f t="shared" si="13"/>
        <v>584384</v>
      </c>
      <c r="AB97" s="135">
        <v>100</v>
      </c>
      <c r="AC97" s="135">
        <v>186.66</v>
      </c>
      <c r="AD97" s="135">
        <v>100</v>
      </c>
    </row>
    <row r="98" spans="1:30" ht="47.25" customHeight="1">
      <c r="A98" s="5"/>
      <c r="B98" s="117"/>
      <c r="C98" s="136"/>
      <c r="D98" s="71"/>
      <c r="E98" s="72"/>
      <c r="F98" s="73"/>
      <c r="G98" s="73"/>
      <c r="H98" s="73"/>
      <c r="I98" s="73"/>
      <c r="J98" s="74"/>
      <c r="K98" s="74"/>
      <c r="L98" s="74"/>
      <c r="M98" s="74" t="s">
        <v>354</v>
      </c>
      <c r="N98" s="49">
        <v>616</v>
      </c>
      <c r="O98" s="4">
        <v>4</v>
      </c>
      <c r="P98" s="4">
        <v>12</v>
      </c>
      <c r="Q98" s="137"/>
      <c r="R98" s="4">
        <v>85</v>
      </c>
      <c r="S98" s="29">
        <v>1</v>
      </c>
      <c r="T98" s="4">
        <v>2</v>
      </c>
      <c r="U98" s="142">
        <v>90044</v>
      </c>
      <c r="V98" s="49">
        <v>240</v>
      </c>
      <c r="W98" s="140"/>
      <c r="X98" s="75">
        <v>72416</v>
      </c>
      <c r="Y98" s="75">
        <v>656800</v>
      </c>
      <c r="Z98" s="75">
        <v>656800</v>
      </c>
      <c r="AA98" s="135">
        <f>Y98-X98</f>
        <v>584384</v>
      </c>
      <c r="AB98" s="135">
        <v>100</v>
      </c>
      <c r="AC98" s="135">
        <v>186.66</v>
      </c>
      <c r="AD98" s="135">
        <v>100</v>
      </c>
    </row>
    <row r="99" spans="1:30" ht="31.5" customHeight="1">
      <c r="A99" s="5"/>
      <c r="B99" s="117"/>
      <c r="C99" s="136"/>
      <c r="D99" s="181" t="s">
        <v>98</v>
      </c>
      <c r="E99" s="181"/>
      <c r="F99" s="181"/>
      <c r="G99" s="181"/>
      <c r="H99" s="181"/>
      <c r="I99" s="181"/>
      <c r="J99" s="181"/>
      <c r="K99" s="181"/>
      <c r="L99" s="181"/>
      <c r="M99" s="181"/>
      <c r="N99" s="49">
        <v>616</v>
      </c>
      <c r="O99" s="23">
        <v>5</v>
      </c>
      <c r="P99" s="23" t="s">
        <v>4</v>
      </c>
      <c r="Q99" s="137" t="s">
        <v>4</v>
      </c>
      <c r="R99" s="23" t="s">
        <v>4</v>
      </c>
      <c r="S99" s="138" t="s">
        <v>4</v>
      </c>
      <c r="T99" s="23" t="s">
        <v>4</v>
      </c>
      <c r="U99" s="139" t="s">
        <v>4</v>
      </c>
      <c r="V99" s="54" t="s">
        <v>4</v>
      </c>
      <c r="W99" s="140"/>
      <c r="X99" s="141">
        <f>X100+X112+X118</f>
        <v>2386062</v>
      </c>
      <c r="Y99" s="141">
        <f>Y100+Y112+Y118</f>
        <v>1736996.9100000001</v>
      </c>
      <c r="Z99" s="141">
        <f>Z100+Z112+Z118</f>
        <v>1735609.01</v>
      </c>
      <c r="AA99" s="135">
        <f t="shared" si="0"/>
        <v>-649065.0899999999</v>
      </c>
      <c r="AB99" s="135">
        <f t="shared" si="1"/>
        <v>99.92009772775012</v>
      </c>
      <c r="AC99" s="135">
        <f t="shared" si="2"/>
        <v>72.73947659365096</v>
      </c>
      <c r="AD99" s="135">
        <f t="shared" si="3"/>
        <v>99.92009772775012</v>
      </c>
    </row>
    <row r="100" spans="1:30" ht="23.25" customHeight="1">
      <c r="A100" s="5"/>
      <c r="B100" s="117"/>
      <c r="C100" s="136"/>
      <c r="D100" s="71"/>
      <c r="E100" s="181" t="s">
        <v>97</v>
      </c>
      <c r="F100" s="181"/>
      <c r="G100" s="181"/>
      <c r="H100" s="181"/>
      <c r="I100" s="181"/>
      <c r="J100" s="181"/>
      <c r="K100" s="181"/>
      <c r="L100" s="181"/>
      <c r="M100" s="181"/>
      <c r="N100" s="54">
        <v>616</v>
      </c>
      <c r="O100" s="23">
        <v>5</v>
      </c>
      <c r="P100" s="23">
        <v>1</v>
      </c>
      <c r="Q100" s="131" t="s">
        <v>4</v>
      </c>
      <c r="R100" s="23" t="s">
        <v>4</v>
      </c>
      <c r="S100" s="138" t="s">
        <v>4</v>
      </c>
      <c r="T100" s="23" t="s">
        <v>4</v>
      </c>
      <c r="U100" s="139" t="s">
        <v>4</v>
      </c>
      <c r="V100" s="54" t="s">
        <v>4</v>
      </c>
      <c r="W100" s="134"/>
      <c r="X100" s="141">
        <f aca="true" t="shared" si="14" ref="X100:Z101">X101</f>
        <v>4500</v>
      </c>
      <c r="Y100" s="141">
        <f t="shared" si="14"/>
        <v>4500</v>
      </c>
      <c r="Z100" s="141">
        <f t="shared" si="14"/>
        <v>3618.5</v>
      </c>
      <c r="AA100" s="135">
        <f t="shared" si="0"/>
        <v>0</v>
      </c>
      <c r="AB100" s="135">
        <v>0</v>
      </c>
      <c r="AC100" s="135">
        <f t="shared" si="2"/>
        <v>80.41111111111111</v>
      </c>
      <c r="AD100" s="135">
        <v>0</v>
      </c>
    </row>
    <row r="101" spans="1:30" ht="74.25" customHeight="1">
      <c r="A101" s="5"/>
      <c r="B101" s="117"/>
      <c r="C101" s="136"/>
      <c r="D101" s="71"/>
      <c r="E101" s="72"/>
      <c r="F101" s="72"/>
      <c r="G101" s="72"/>
      <c r="H101" s="72"/>
      <c r="I101" s="72"/>
      <c r="J101" s="72"/>
      <c r="K101" s="72"/>
      <c r="L101" s="72"/>
      <c r="M101" s="72" t="s">
        <v>418</v>
      </c>
      <c r="N101" s="49">
        <v>616</v>
      </c>
      <c r="O101" s="4">
        <v>5</v>
      </c>
      <c r="P101" s="4">
        <v>1</v>
      </c>
      <c r="Q101" s="137"/>
      <c r="R101" s="4">
        <v>85</v>
      </c>
      <c r="S101" s="29">
        <v>0</v>
      </c>
      <c r="T101" s="4">
        <v>0</v>
      </c>
      <c r="U101" s="142">
        <v>0</v>
      </c>
      <c r="V101" s="49"/>
      <c r="W101" s="140"/>
      <c r="X101" s="75">
        <f t="shared" si="14"/>
        <v>4500</v>
      </c>
      <c r="Y101" s="75">
        <f t="shared" si="14"/>
        <v>4500</v>
      </c>
      <c r="Z101" s="75">
        <f t="shared" si="14"/>
        <v>3618.5</v>
      </c>
      <c r="AA101" s="135">
        <f>AA102</f>
        <v>0</v>
      </c>
      <c r="AB101" s="135">
        <v>0.06</v>
      </c>
      <c r="AC101" s="135">
        <v>917.05</v>
      </c>
      <c r="AD101" s="135">
        <v>0.06</v>
      </c>
    </row>
    <row r="102" spans="1:30" ht="23.25" customHeight="1">
      <c r="A102" s="5"/>
      <c r="B102" s="117"/>
      <c r="C102" s="136"/>
      <c r="D102" s="71"/>
      <c r="E102" s="72"/>
      <c r="F102" s="72"/>
      <c r="G102" s="72"/>
      <c r="H102" s="72"/>
      <c r="I102" s="72"/>
      <c r="J102" s="72"/>
      <c r="K102" s="72"/>
      <c r="L102" s="72"/>
      <c r="M102" s="72" t="s">
        <v>421</v>
      </c>
      <c r="N102" s="49">
        <v>616</v>
      </c>
      <c r="O102" s="4">
        <v>5</v>
      </c>
      <c r="P102" s="4">
        <v>1</v>
      </c>
      <c r="Q102" s="137"/>
      <c r="R102" s="4">
        <v>85</v>
      </c>
      <c r="S102" s="29">
        <v>4</v>
      </c>
      <c r="T102" s="4">
        <v>0</v>
      </c>
      <c r="U102" s="142">
        <v>0</v>
      </c>
      <c r="V102" s="49"/>
      <c r="W102" s="140"/>
      <c r="X102" s="75">
        <f>X103+X106</f>
        <v>4500</v>
      </c>
      <c r="Y102" s="75">
        <f>Y103+Y106+Y110</f>
        <v>4500</v>
      </c>
      <c r="Z102" s="75">
        <f>Z103+Z106+Z110</f>
        <v>3618.5</v>
      </c>
      <c r="AA102" s="135">
        <f>Y102-X102</f>
        <v>0</v>
      </c>
      <c r="AB102" s="135">
        <v>0.06</v>
      </c>
      <c r="AC102" s="135">
        <v>917.05</v>
      </c>
      <c r="AD102" s="135">
        <v>0.06</v>
      </c>
    </row>
    <row r="103" spans="1:30" ht="28.5" customHeight="1">
      <c r="A103" s="5"/>
      <c r="B103" s="117"/>
      <c r="C103" s="136"/>
      <c r="D103" s="71"/>
      <c r="E103" s="72"/>
      <c r="F103" s="72"/>
      <c r="G103" s="72"/>
      <c r="H103" s="72"/>
      <c r="I103" s="72"/>
      <c r="J103" s="72"/>
      <c r="K103" s="72"/>
      <c r="L103" s="72"/>
      <c r="M103" s="72" t="s">
        <v>422</v>
      </c>
      <c r="N103" s="49">
        <v>616</v>
      </c>
      <c r="O103" s="4">
        <v>5</v>
      </c>
      <c r="P103" s="4">
        <v>1</v>
      </c>
      <c r="Q103" s="137"/>
      <c r="R103" s="4">
        <v>85</v>
      </c>
      <c r="S103" s="29">
        <v>4</v>
      </c>
      <c r="T103" s="4">
        <v>2</v>
      </c>
      <c r="U103" s="142">
        <v>0</v>
      </c>
      <c r="V103" s="49"/>
      <c r="W103" s="140"/>
      <c r="X103" s="75">
        <f aca="true" t="shared" si="15" ref="X103:AA104">X104</f>
        <v>0</v>
      </c>
      <c r="Y103" s="75">
        <f t="shared" si="15"/>
        <v>0</v>
      </c>
      <c r="Z103" s="75">
        <f t="shared" si="15"/>
        <v>0</v>
      </c>
      <c r="AA103" s="135">
        <f t="shared" si="15"/>
        <v>0</v>
      </c>
      <c r="AB103" s="135">
        <v>0</v>
      </c>
      <c r="AC103" s="135">
        <v>0</v>
      </c>
      <c r="AD103" s="135">
        <v>0</v>
      </c>
    </row>
    <row r="104" spans="1:30" ht="30" customHeight="1">
      <c r="A104" s="5"/>
      <c r="B104" s="117"/>
      <c r="C104" s="136"/>
      <c r="D104" s="71"/>
      <c r="E104" s="72"/>
      <c r="F104" s="72"/>
      <c r="G104" s="72"/>
      <c r="H104" s="72"/>
      <c r="I104" s="72"/>
      <c r="J104" s="72"/>
      <c r="K104" s="72"/>
      <c r="L104" s="72"/>
      <c r="M104" s="72" t="s">
        <v>423</v>
      </c>
      <c r="N104" s="49">
        <v>616</v>
      </c>
      <c r="O104" s="4">
        <v>5</v>
      </c>
      <c r="P104" s="4">
        <v>1</v>
      </c>
      <c r="Q104" s="137"/>
      <c r="R104" s="4">
        <v>85</v>
      </c>
      <c r="S104" s="29">
        <v>4</v>
      </c>
      <c r="T104" s="4">
        <v>2</v>
      </c>
      <c r="U104" s="142" t="s">
        <v>401</v>
      </c>
      <c r="V104" s="49"/>
      <c r="W104" s="140"/>
      <c r="X104" s="75">
        <f t="shared" si="15"/>
        <v>0</v>
      </c>
      <c r="Y104" s="75">
        <f t="shared" si="15"/>
        <v>0</v>
      </c>
      <c r="Z104" s="75">
        <f t="shared" si="15"/>
        <v>0</v>
      </c>
      <c r="AA104" s="135">
        <f t="shared" si="15"/>
        <v>0</v>
      </c>
      <c r="AB104" s="135">
        <v>0</v>
      </c>
      <c r="AC104" s="135">
        <v>0</v>
      </c>
      <c r="AD104" s="135">
        <v>0</v>
      </c>
    </row>
    <row r="105" spans="1:30" ht="23.25" customHeight="1">
      <c r="A105" s="5"/>
      <c r="B105" s="117"/>
      <c r="C105" s="136"/>
      <c r="D105" s="71"/>
      <c r="E105" s="72"/>
      <c r="F105" s="72"/>
      <c r="G105" s="72"/>
      <c r="H105" s="72"/>
      <c r="I105" s="72"/>
      <c r="J105" s="72"/>
      <c r="K105" s="72"/>
      <c r="L105" s="72"/>
      <c r="M105" s="72" t="s">
        <v>424</v>
      </c>
      <c r="N105" s="169">
        <v>616</v>
      </c>
      <c r="O105" s="4">
        <v>5</v>
      </c>
      <c r="P105" s="4">
        <v>1</v>
      </c>
      <c r="Q105" s="137"/>
      <c r="R105" s="4">
        <v>85</v>
      </c>
      <c r="S105" s="29">
        <v>4</v>
      </c>
      <c r="T105" s="4">
        <v>2</v>
      </c>
      <c r="U105" s="142" t="s">
        <v>401</v>
      </c>
      <c r="V105" s="49">
        <v>410</v>
      </c>
      <c r="W105" s="140"/>
      <c r="X105" s="75"/>
      <c r="Y105" s="75">
        <v>0</v>
      </c>
      <c r="Z105" s="75">
        <v>0</v>
      </c>
      <c r="AA105" s="135">
        <f>Y105-X105</f>
        <v>0</v>
      </c>
      <c r="AB105" s="135">
        <v>0</v>
      </c>
      <c r="AC105" s="135">
        <v>0</v>
      </c>
      <c r="AD105" s="135">
        <v>0</v>
      </c>
    </row>
    <row r="106" spans="1:30" ht="31.5" customHeight="1">
      <c r="A106" s="5"/>
      <c r="B106" s="117"/>
      <c r="C106" s="136"/>
      <c r="D106" s="71"/>
      <c r="E106" s="72"/>
      <c r="F106" s="73"/>
      <c r="G106" s="73"/>
      <c r="H106" s="182" t="s">
        <v>53</v>
      </c>
      <c r="I106" s="182"/>
      <c r="J106" s="182"/>
      <c r="K106" s="182"/>
      <c r="L106" s="182"/>
      <c r="M106" s="182"/>
      <c r="N106" s="49">
        <v>616</v>
      </c>
      <c r="O106" s="4">
        <v>5</v>
      </c>
      <c r="P106" s="4">
        <v>1</v>
      </c>
      <c r="Q106" s="137" t="s">
        <v>54</v>
      </c>
      <c r="R106" s="4" t="s">
        <v>30</v>
      </c>
      <c r="S106" s="29" t="s">
        <v>52</v>
      </c>
      <c r="T106" s="4">
        <v>2</v>
      </c>
      <c r="U106" s="142" t="s">
        <v>88</v>
      </c>
      <c r="V106" s="49" t="s">
        <v>4</v>
      </c>
      <c r="W106" s="140"/>
      <c r="X106" s="75">
        <f>X107</f>
        <v>4500</v>
      </c>
      <c r="Y106" s="75">
        <f>Y107</f>
        <v>4500</v>
      </c>
      <c r="Z106" s="75">
        <f>Z107</f>
        <v>3618.5</v>
      </c>
      <c r="AA106" s="135">
        <f t="shared" si="0"/>
        <v>0</v>
      </c>
      <c r="AB106" s="135">
        <v>0</v>
      </c>
      <c r="AC106" s="135">
        <f t="shared" si="2"/>
        <v>80.41111111111111</v>
      </c>
      <c r="AD106" s="135">
        <v>0</v>
      </c>
    </row>
    <row r="107" spans="1:30" ht="23.25" customHeight="1">
      <c r="A107" s="5"/>
      <c r="B107" s="117"/>
      <c r="C107" s="136"/>
      <c r="D107" s="71"/>
      <c r="E107" s="72"/>
      <c r="F107" s="73"/>
      <c r="G107" s="73"/>
      <c r="H107" s="73"/>
      <c r="I107" s="182" t="s">
        <v>56</v>
      </c>
      <c r="J107" s="182"/>
      <c r="K107" s="182"/>
      <c r="L107" s="182"/>
      <c r="M107" s="182"/>
      <c r="N107" s="49">
        <v>616</v>
      </c>
      <c r="O107" s="4">
        <v>5</v>
      </c>
      <c r="P107" s="4">
        <v>1</v>
      </c>
      <c r="Q107" s="137" t="s">
        <v>57</v>
      </c>
      <c r="R107" s="4" t="s">
        <v>30</v>
      </c>
      <c r="S107" s="29" t="s">
        <v>52</v>
      </c>
      <c r="T107" s="4" t="s">
        <v>55</v>
      </c>
      <c r="U107" s="142" t="s">
        <v>58</v>
      </c>
      <c r="V107" s="49" t="s">
        <v>4</v>
      </c>
      <c r="W107" s="140"/>
      <c r="X107" s="75">
        <f>X109</f>
        <v>4500</v>
      </c>
      <c r="Y107" s="75">
        <f>Y109+Y108</f>
        <v>4500</v>
      </c>
      <c r="Z107" s="75">
        <f>Z109+Z108</f>
        <v>3618.5</v>
      </c>
      <c r="AA107" s="135">
        <f t="shared" si="0"/>
        <v>0</v>
      </c>
      <c r="AB107" s="135">
        <v>0</v>
      </c>
      <c r="AC107" s="135">
        <f t="shared" si="2"/>
        <v>80.41111111111111</v>
      </c>
      <c r="AD107" s="135">
        <v>0</v>
      </c>
    </row>
    <row r="108" spans="1:30" ht="23.25" customHeight="1">
      <c r="A108" s="5"/>
      <c r="B108" s="117"/>
      <c r="C108" s="136"/>
      <c r="D108" s="71"/>
      <c r="E108" s="72"/>
      <c r="F108" s="73"/>
      <c r="G108" s="73"/>
      <c r="H108" s="73"/>
      <c r="I108" s="73"/>
      <c r="J108" s="73"/>
      <c r="K108" s="73"/>
      <c r="L108" s="73"/>
      <c r="M108" s="73" t="s">
        <v>424</v>
      </c>
      <c r="N108" s="49">
        <v>616</v>
      </c>
      <c r="O108" s="4">
        <v>5</v>
      </c>
      <c r="P108" s="4">
        <v>1</v>
      </c>
      <c r="Q108" s="137"/>
      <c r="R108" s="4">
        <v>85</v>
      </c>
      <c r="S108" s="29">
        <v>4</v>
      </c>
      <c r="T108" s="4">
        <v>2</v>
      </c>
      <c r="U108" s="142">
        <v>90032</v>
      </c>
      <c r="V108" s="49">
        <v>410</v>
      </c>
      <c r="W108" s="140"/>
      <c r="X108" s="75"/>
      <c r="Y108" s="75">
        <v>0</v>
      </c>
      <c r="Z108" s="75">
        <v>0</v>
      </c>
      <c r="AA108" s="135"/>
      <c r="AB108" s="135"/>
      <c r="AC108" s="135"/>
      <c r="AD108" s="135"/>
    </row>
    <row r="109" spans="1:30" ht="47.25" customHeight="1">
      <c r="A109" s="5"/>
      <c r="B109" s="117"/>
      <c r="C109" s="136"/>
      <c r="D109" s="71"/>
      <c r="E109" s="72"/>
      <c r="F109" s="73"/>
      <c r="G109" s="73"/>
      <c r="H109" s="73"/>
      <c r="I109" s="73"/>
      <c r="J109" s="183" t="s">
        <v>354</v>
      </c>
      <c r="K109" s="183"/>
      <c r="L109" s="183"/>
      <c r="M109" s="183"/>
      <c r="N109" s="49">
        <v>616</v>
      </c>
      <c r="O109" s="4">
        <v>5</v>
      </c>
      <c r="P109" s="4">
        <v>1</v>
      </c>
      <c r="Q109" s="137" t="s">
        <v>57</v>
      </c>
      <c r="R109" s="4" t="s">
        <v>30</v>
      </c>
      <c r="S109" s="29" t="s">
        <v>52</v>
      </c>
      <c r="T109" s="4" t="s">
        <v>55</v>
      </c>
      <c r="U109" s="142" t="s">
        <v>58</v>
      </c>
      <c r="V109" s="49" t="s">
        <v>15</v>
      </c>
      <c r="W109" s="140"/>
      <c r="X109" s="75">
        <v>4500</v>
      </c>
      <c r="Y109" s="75">
        <v>4500</v>
      </c>
      <c r="Z109" s="75">
        <v>3618.5</v>
      </c>
      <c r="AA109" s="135">
        <f t="shared" si="0"/>
        <v>0</v>
      </c>
      <c r="AB109" s="135">
        <v>0</v>
      </c>
      <c r="AC109" s="135">
        <f t="shared" si="2"/>
        <v>80.41111111111111</v>
      </c>
      <c r="AD109" s="135">
        <v>0</v>
      </c>
    </row>
    <row r="110" spans="1:30" ht="18.75" customHeight="1">
      <c r="A110" s="5"/>
      <c r="B110" s="117"/>
      <c r="C110" s="136"/>
      <c r="D110" s="71"/>
      <c r="E110" s="72"/>
      <c r="F110" s="73"/>
      <c r="G110" s="73"/>
      <c r="H110" s="73"/>
      <c r="I110" s="73"/>
      <c r="J110" s="74"/>
      <c r="K110" s="74"/>
      <c r="L110" s="74"/>
      <c r="M110" s="74" t="s">
        <v>356</v>
      </c>
      <c r="N110" s="49">
        <v>616</v>
      </c>
      <c r="O110" s="4">
        <v>5</v>
      </c>
      <c r="P110" s="4">
        <v>1</v>
      </c>
      <c r="Q110" s="137"/>
      <c r="R110" s="4">
        <v>85</v>
      </c>
      <c r="S110" s="29">
        <v>4</v>
      </c>
      <c r="T110" s="4">
        <v>2</v>
      </c>
      <c r="U110" s="142" t="s">
        <v>401</v>
      </c>
      <c r="V110" s="49"/>
      <c r="W110" s="140"/>
      <c r="X110" s="75"/>
      <c r="Y110" s="75">
        <f>Y111</f>
        <v>0</v>
      </c>
      <c r="Z110" s="75">
        <f>Z111</f>
        <v>0</v>
      </c>
      <c r="AA110" s="135">
        <f t="shared" si="0"/>
        <v>0</v>
      </c>
      <c r="AB110" s="135">
        <v>0</v>
      </c>
      <c r="AC110" s="135" t="e">
        <f t="shared" si="2"/>
        <v>#DIV/0!</v>
      </c>
      <c r="AD110" s="135">
        <v>0</v>
      </c>
    </row>
    <row r="111" spans="1:30" ht="17.25" customHeight="1">
      <c r="A111" s="5"/>
      <c r="B111" s="117"/>
      <c r="C111" s="136"/>
      <c r="D111" s="71"/>
      <c r="E111" s="72"/>
      <c r="F111" s="73"/>
      <c r="G111" s="73"/>
      <c r="H111" s="73"/>
      <c r="I111" s="73"/>
      <c r="J111" s="74"/>
      <c r="K111" s="74"/>
      <c r="L111" s="74"/>
      <c r="M111" s="74" t="s">
        <v>411</v>
      </c>
      <c r="N111" s="49">
        <v>616</v>
      </c>
      <c r="O111" s="4">
        <v>5</v>
      </c>
      <c r="P111" s="4">
        <v>1</v>
      </c>
      <c r="Q111" s="137"/>
      <c r="R111" s="4">
        <v>85</v>
      </c>
      <c r="S111" s="29">
        <v>4</v>
      </c>
      <c r="T111" s="4">
        <v>2</v>
      </c>
      <c r="U111" s="142" t="s">
        <v>401</v>
      </c>
      <c r="V111" s="49">
        <v>850</v>
      </c>
      <c r="W111" s="140"/>
      <c r="X111" s="75"/>
      <c r="Y111" s="75"/>
      <c r="Z111" s="75"/>
      <c r="AA111" s="135">
        <f t="shared" si="0"/>
        <v>0</v>
      </c>
      <c r="AB111" s="135">
        <v>0</v>
      </c>
      <c r="AC111" s="135" t="e">
        <f t="shared" si="2"/>
        <v>#DIV/0!</v>
      </c>
      <c r="AD111" s="135">
        <v>0</v>
      </c>
    </row>
    <row r="112" spans="1:30" ht="25.5" customHeight="1">
      <c r="A112" s="5"/>
      <c r="B112" s="117"/>
      <c r="C112" s="136"/>
      <c r="D112" s="71"/>
      <c r="E112" s="72"/>
      <c r="F112" s="73"/>
      <c r="G112" s="73"/>
      <c r="H112" s="73"/>
      <c r="I112" s="73"/>
      <c r="J112" s="74"/>
      <c r="K112" s="74"/>
      <c r="L112" s="74"/>
      <c r="M112" s="170" t="s">
        <v>96</v>
      </c>
      <c r="N112" s="54">
        <v>616</v>
      </c>
      <c r="O112" s="23">
        <v>5</v>
      </c>
      <c r="P112" s="23">
        <v>2</v>
      </c>
      <c r="Q112" s="131"/>
      <c r="R112" s="23"/>
      <c r="S112" s="138"/>
      <c r="T112" s="23"/>
      <c r="U112" s="139"/>
      <c r="V112" s="54"/>
      <c r="W112" s="134"/>
      <c r="X112" s="141">
        <f>X113</f>
        <v>1350700</v>
      </c>
      <c r="Y112" s="141">
        <f>Y113</f>
        <v>958300</v>
      </c>
      <c r="Z112" s="141">
        <f>Z113</f>
        <v>958300</v>
      </c>
      <c r="AA112" s="135">
        <f>AA113</f>
        <v>-392400</v>
      </c>
      <c r="AB112" s="135">
        <v>99.76</v>
      </c>
      <c r="AC112" s="135">
        <v>331.5</v>
      </c>
      <c r="AD112" s="135">
        <v>99.76</v>
      </c>
    </row>
    <row r="113" spans="1:30" ht="75" customHeight="1">
      <c r="A113" s="5"/>
      <c r="B113" s="117"/>
      <c r="C113" s="136"/>
      <c r="D113" s="71"/>
      <c r="E113" s="72"/>
      <c r="F113" s="73"/>
      <c r="G113" s="73"/>
      <c r="H113" s="73"/>
      <c r="I113" s="73"/>
      <c r="J113" s="74"/>
      <c r="K113" s="74"/>
      <c r="L113" s="74"/>
      <c r="M113" s="74" t="s">
        <v>447</v>
      </c>
      <c r="N113" s="49">
        <v>616</v>
      </c>
      <c r="O113" s="4">
        <v>5</v>
      </c>
      <c r="P113" s="4">
        <v>2</v>
      </c>
      <c r="Q113" s="137"/>
      <c r="R113" s="4">
        <v>85</v>
      </c>
      <c r="S113" s="29">
        <v>0</v>
      </c>
      <c r="T113" s="4">
        <v>0</v>
      </c>
      <c r="U113" s="142">
        <v>0</v>
      </c>
      <c r="V113" s="49"/>
      <c r="W113" s="140"/>
      <c r="X113" s="75">
        <f>X114</f>
        <v>1350700</v>
      </c>
      <c r="Y113" s="75">
        <f>Y114</f>
        <v>958300</v>
      </c>
      <c r="Z113" s="75">
        <f>Z114</f>
        <v>958300</v>
      </c>
      <c r="AA113" s="135">
        <f>Y113-X113</f>
        <v>-392400</v>
      </c>
      <c r="AB113" s="135">
        <v>99.76</v>
      </c>
      <c r="AC113" s="135">
        <v>331.5</v>
      </c>
      <c r="AD113" s="135">
        <v>99.76</v>
      </c>
    </row>
    <row r="114" spans="1:30" ht="47.25" customHeight="1">
      <c r="A114" s="5"/>
      <c r="B114" s="117"/>
      <c r="C114" s="136"/>
      <c r="D114" s="71"/>
      <c r="E114" s="72"/>
      <c r="F114" s="73"/>
      <c r="G114" s="73"/>
      <c r="H114" s="73"/>
      <c r="I114" s="73"/>
      <c r="J114" s="74"/>
      <c r="K114" s="74"/>
      <c r="L114" s="74"/>
      <c r="M114" s="74" t="s">
        <v>425</v>
      </c>
      <c r="N114" s="49">
        <v>616</v>
      </c>
      <c r="O114" s="4">
        <v>5</v>
      </c>
      <c r="P114" s="4">
        <v>2</v>
      </c>
      <c r="Q114" s="137"/>
      <c r="R114" s="4">
        <v>85</v>
      </c>
      <c r="S114" s="29">
        <v>5</v>
      </c>
      <c r="T114" s="4">
        <v>0</v>
      </c>
      <c r="U114" s="142">
        <v>0</v>
      </c>
      <c r="V114" s="49"/>
      <c r="W114" s="140"/>
      <c r="X114" s="75">
        <f aca="true" t="shared" si="16" ref="X114:AA116">X115</f>
        <v>1350700</v>
      </c>
      <c r="Y114" s="75">
        <f t="shared" si="16"/>
        <v>958300</v>
      </c>
      <c r="Z114" s="75">
        <f t="shared" si="16"/>
        <v>958300</v>
      </c>
      <c r="AA114" s="135">
        <f t="shared" si="16"/>
        <v>-392400</v>
      </c>
      <c r="AB114" s="135">
        <v>100</v>
      </c>
      <c r="AC114" s="135">
        <v>186.97</v>
      </c>
      <c r="AD114" s="135">
        <v>100</v>
      </c>
    </row>
    <row r="115" spans="1:30" ht="32.25" customHeight="1">
      <c r="A115" s="5"/>
      <c r="B115" s="117"/>
      <c r="C115" s="136"/>
      <c r="D115" s="71"/>
      <c r="E115" s="72"/>
      <c r="F115" s="73"/>
      <c r="G115" s="73"/>
      <c r="H115" s="73"/>
      <c r="I115" s="73"/>
      <c r="J115" s="74"/>
      <c r="K115" s="74"/>
      <c r="L115" s="74"/>
      <c r="M115" s="74" t="s">
        <v>426</v>
      </c>
      <c r="N115" s="49">
        <v>616</v>
      </c>
      <c r="O115" s="4">
        <v>5</v>
      </c>
      <c r="P115" s="4">
        <v>2</v>
      </c>
      <c r="Q115" s="137"/>
      <c r="R115" s="4">
        <v>85</v>
      </c>
      <c r="S115" s="29">
        <v>5</v>
      </c>
      <c r="T115" s="4">
        <v>3</v>
      </c>
      <c r="U115" s="142">
        <v>0</v>
      </c>
      <c r="V115" s="49"/>
      <c r="W115" s="140"/>
      <c r="X115" s="75">
        <f t="shared" si="16"/>
        <v>1350700</v>
      </c>
      <c r="Y115" s="75">
        <f t="shared" si="16"/>
        <v>958300</v>
      </c>
      <c r="Z115" s="75">
        <f t="shared" si="16"/>
        <v>958300</v>
      </c>
      <c r="AA115" s="135">
        <f t="shared" si="16"/>
        <v>-392400</v>
      </c>
      <c r="AB115" s="135">
        <v>100</v>
      </c>
      <c r="AC115" s="135">
        <v>186.97</v>
      </c>
      <c r="AD115" s="135">
        <v>100</v>
      </c>
    </row>
    <row r="116" spans="1:30" ht="25.5" customHeight="1">
      <c r="A116" s="5"/>
      <c r="B116" s="117"/>
      <c r="C116" s="136"/>
      <c r="D116" s="71"/>
      <c r="E116" s="72"/>
      <c r="F116" s="73"/>
      <c r="G116" s="73"/>
      <c r="H116" s="73"/>
      <c r="I116" s="73"/>
      <c r="J116" s="74"/>
      <c r="K116" s="74"/>
      <c r="L116" s="74"/>
      <c r="M116" s="74" t="s">
        <v>427</v>
      </c>
      <c r="N116" s="49">
        <v>616</v>
      </c>
      <c r="O116" s="4">
        <v>5</v>
      </c>
      <c r="P116" s="4">
        <v>2</v>
      </c>
      <c r="Q116" s="137"/>
      <c r="R116" s="4">
        <v>85</v>
      </c>
      <c r="S116" s="29">
        <v>5</v>
      </c>
      <c r="T116" s="4">
        <v>3</v>
      </c>
      <c r="U116" s="142">
        <v>90035</v>
      </c>
      <c r="V116" s="49"/>
      <c r="W116" s="140"/>
      <c r="X116" s="75">
        <f t="shared" si="16"/>
        <v>1350700</v>
      </c>
      <c r="Y116" s="75">
        <f t="shared" si="16"/>
        <v>958300</v>
      </c>
      <c r="Z116" s="75">
        <f t="shared" si="16"/>
        <v>958300</v>
      </c>
      <c r="AA116" s="135">
        <f t="shared" si="16"/>
        <v>-392400</v>
      </c>
      <c r="AB116" s="135">
        <v>100</v>
      </c>
      <c r="AC116" s="135">
        <v>186.97</v>
      </c>
      <c r="AD116" s="135">
        <v>100</v>
      </c>
    </row>
    <row r="117" spans="1:30" ht="47.25" customHeight="1">
      <c r="A117" s="5"/>
      <c r="B117" s="117"/>
      <c r="C117" s="136"/>
      <c r="D117" s="71"/>
      <c r="E117" s="72"/>
      <c r="F117" s="73"/>
      <c r="G117" s="73"/>
      <c r="H117" s="73"/>
      <c r="I117" s="73"/>
      <c r="J117" s="74"/>
      <c r="K117" s="74"/>
      <c r="L117" s="74"/>
      <c r="M117" s="74" t="s">
        <v>354</v>
      </c>
      <c r="N117" s="49">
        <v>616</v>
      </c>
      <c r="O117" s="4">
        <v>5</v>
      </c>
      <c r="P117" s="4">
        <v>2</v>
      </c>
      <c r="Q117" s="137"/>
      <c r="R117" s="4">
        <v>85</v>
      </c>
      <c r="S117" s="29">
        <v>5</v>
      </c>
      <c r="T117" s="4">
        <v>3</v>
      </c>
      <c r="U117" s="142">
        <v>90035</v>
      </c>
      <c r="V117" s="49">
        <v>240</v>
      </c>
      <c r="W117" s="140"/>
      <c r="X117" s="75">
        <v>1350700</v>
      </c>
      <c r="Y117" s="75">
        <v>958300</v>
      </c>
      <c r="Z117" s="75">
        <v>958300</v>
      </c>
      <c r="AA117" s="135">
        <f>Y117-X117</f>
        <v>-392400</v>
      </c>
      <c r="AB117" s="135">
        <v>100</v>
      </c>
      <c r="AC117" s="135">
        <v>186.97</v>
      </c>
      <c r="AD117" s="135">
        <v>100</v>
      </c>
    </row>
    <row r="118" spans="1:30" ht="23.25" customHeight="1">
      <c r="A118" s="5"/>
      <c r="B118" s="117"/>
      <c r="C118" s="136"/>
      <c r="D118" s="71"/>
      <c r="E118" s="181" t="s">
        <v>95</v>
      </c>
      <c r="F118" s="181"/>
      <c r="G118" s="181"/>
      <c r="H118" s="181"/>
      <c r="I118" s="181"/>
      <c r="J118" s="181"/>
      <c r="K118" s="181"/>
      <c r="L118" s="181"/>
      <c r="M118" s="181"/>
      <c r="N118" s="54">
        <v>616</v>
      </c>
      <c r="O118" s="23">
        <v>5</v>
      </c>
      <c r="P118" s="23">
        <v>3</v>
      </c>
      <c r="Q118" s="131" t="s">
        <v>4</v>
      </c>
      <c r="R118" s="23" t="s">
        <v>4</v>
      </c>
      <c r="S118" s="138" t="s">
        <v>4</v>
      </c>
      <c r="T118" s="23" t="s">
        <v>4</v>
      </c>
      <c r="U118" s="139" t="s">
        <v>4</v>
      </c>
      <c r="V118" s="54" t="s">
        <v>4</v>
      </c>
      <c r="W118" s="134"/>
      <c r="X118" s="141">
        <f aca="true" t="shared" si="17" ref="X118:Z119">X119</f>
        <v>1030862</v>
      </c>
      <c r="Y118" s="141">
        <f t="shared" si="17"/>
        <v>774196.91</v>
      </c>
      <c r="Z118" s="141">
        <f t="shared" si="17"/>
        <v>773690.51</v>
      </c>
      <c r="AA118" s="135">
        <f t="shared" si="0"/>
        <v>-256665.08999999997</v>
      </c>
      <c r="AB118" s="135">
        <f t="shared" si="1"/>
        <v>99.93459028401443</v>
      </c>
      <c r="AC118" s="135">
        <f t="shared" si="2"/>
        <v>75.05277234004164</v>
      </c>
      <c r="AD118" s="135">
        <f t="shared" si="3"/>
        <v>99.93459028401443</v>
      </c>
    </row>
    <row r="119" spans="1:30" ht="78.75" customHeight="1">
      <c r="A119" s="5"/>
      <c r="B119" s="117"/>
      <c r="C119" s="136"/>
      <c r="D119" s="71"/>
      <c r="E119" s="72"/>
      <c r="F119" s="182" t="s">
        <v>448</v>
      </c>
      <c r="G119" s="182"/>
      <c r="H119" s="182"/>
      <c r="I119" s="182"/>
      <c r="J119" s="182"/>
      <c r="K119" s="182"/>
      <c r="L119" s="182"/>
      <c r="M119" s="182"/>
      <c r="N119" s="49">
        <v>616</v>
      </c>
      <c r="O119" s="4">
        <v>5</v>
      </c>
      <c r="P119" s="4">
        <v>3</v>
      </c>
      <c r="Q119" s="137" t="s">
        <v>29</v>
      </c>
      <c r="R119" s="4" t="s">
        <v>30</v>
      </c>
      <c r="S119" s="29" t="s">
        <v>90</v>
      </c>
      <c r="T119" s="4" t="s">
        <v>89</v>
      </c>
      <c r="U119" s="142" t="s">
        <v>88</v>
      </c>
      <c r="V119" s="49" t="s">
        <v>4</v>
      </c>
      <c r="W119" s="140"/>
      <c r="X119" s="75">
        <f t="shared" si="17"/>
        <v>1030862</v>
      </c>
      <c r="Y119" s="75">
        <f t="shared" si="17"/>
        <v>774196.91</v>
      </c>
      <c r="Z119" s="75">
        <f t="shared" si="17"/>
        <v>773690.51</v>
      </c>
      <c r="AA119" s="135">
        <f t="shared" si="0"/>
        <v>-256665.08999999997</v>
      </c>
      <c r="AB119" s="135">
        <f t="shared" si="1"/>
        <v>99.93459028401443</v>
      </c>
      <c r="AC119" s="135">
        <f t="shared" si="2"/>
        <v>75.05277234004164</v>
      </c>
      <c r="AD119" s="135">
        <f t="shared" si="3"/>
        <v>99.93459028401443</v>
      </c>
    </row>
    <row r="120" spans="1:30" ht="31.5" customHeight="1">
      <c r="A120" s="5"/>
      <c r="B120" s="117"/>
      <c r="C120" s="136"/>
      <c r="D120" s="71"/>
      <c r="E120" s="72"/>
      <c r="F120" s="73"/>
      <c r="G120" s="182" t="s">
        <v>59</v>
      </c>
      <c r="H120" s="182"/>
      <c r="I120" s="182"/>
      <c r="J120" s="182"/>
      <c r="K120" s="182"/>
      <c r="L120" s="182"/>
      <c r="M120" s="182"/>
      <c r="N120" s="49">
        <v>616</v>
      </c>
      <c r="O120" s="4">
        <v>5</v>
      </c>
      <c r="P120" s="4">
        <v>3</v>
      </c>
      <c r="Q120" s="137" t="s">
        <v>60</v>
      </c>
      <c r="R120" s="4" t="s">
        <v>30</v>
      </c>
      <c r="S120" s="29" t="s">
        <v>61</v>
      </c>
      <c r="T120" s="4" t="s">
        <v>89</v>
      </c>
      <c r="U120" s="142" t="s">
        <v>88</v>
      </c>
      <c r="V120" s="49" t="s">
        <v>4</v>
      </c>
      <c r="W120" s="140"/>
      <c r="X120" s="75">
        <f>X121+X124</f>
        <v>1030862</v>
      </c>
      <c r="Y120" s="75">
        <f>Y121+Y124</f>
        <v>774196.91</v>
      </c>
      <c r="Z120" s="75">
        <f>Z121+Z124</f>
        <v>773690.51</v>
      </c>
      <c r="AA120" s="135">
        <f aca="true" t="shared" si="18" ref="AA120:AA153">Y120-X120</f>
        <v>-256665.08999999997</v>
      </c>
      <c r="AB120" s="135">
        <f aca="true" t="shared" si="19" ref="AB120:AB153">Z120*100/Y120</f>
        <v>99.93459028401443</v>
      </c>
      <c r="AC120" s="135">
        <f aca="true" t="shared" si="20" ref="AC120:AC153">Z120*100/X120</f>
        <v>75.05277234004164</v>
      </c>
      <c r="AD120" s="135">
        <f aca="true" t="shared" si="21" ref="AD120:AD153">Z120*100/Y120</f>
        <v>99.93459028401443</v>
      </c>
    </row>
    <row r="121" spans="1:30" ht="31.5" customHeight="1">
      <c r="A121" s="5"/>
      <c r="B121" s="117"/>
      <c r="C121" s="136"/>
      <c r="D121" s="71"/>
      <c r="E121" s="72"/>
      <c r="F121" s="73"/>
      <c r="G121" s="73"/>
      <c r="H121" s="182" t="s">
        <v>62</v>
      </c>
      <c r="I121" s="182"/>
      <c r="J121" s="182"/>
      <c r="K121" s="182"/>
      <c r="L121" s="182"/>
      <c r="M121" s="182"/>
      <c r="N121" s="49">
        <v>616</v>
      </c>
      <c r="O121" s="4">
        <v>5</v>
      </c>
      <c r="P121" s="4">
        <v>3</v>
      </c>
      <c r="Q121" s="137" t="s">
        <v>63</v>
      </c>
      <c r="R121" s="4" t="s">
        <v>30</v>
      </c>
      <c r="S121" s="29" t="s">
        <v>61</v>
      </c>
      <c r="T121" s="4" t="s">
        <v>9</v>
      </c>
      <c r="U121" s="142" t="s">
        <v>88</v>
      </c>
      <c r="V121" s="49" t="s">
        <v>4</v>
      </c>
      <c r="W121" s="140"/>
      <c r="X121" s="75">
        <f aca="true" t="shared" si="22" ref="X121:Z122">X122</f>
        <v>302142</v>
      </c>
      <c r="Y121" s="75">
        <f t="shared" si="22"/>
        <v>204196.91</v>
      </c>
      <c r="Z121" s="75">
        <f t="shared" si="22"/>
        <v>203690.51</v>
      </c>
      <c r="AA121" s="135">
        <f t="shared" si="18"/>
        <v>-97945.09</v>
      </c>
      <c r="AB121" s="135">
        <f t="shared" si="19"/>
        <v>99.75200408272583</v>
      </c>
      <c r="AC121" s="135">
        <f t="shared" si="20"/>
        <v>67.41549006758412</v>
      </c>
      <c r="AD121" s="135">
        <f t="shared" si="21"/>
        <v>99.75200408272583</v>
      </c>
    </row>
    <row r="122" spans="1:30" ht="23.25" customHeight="1">
      <c r="A122" s="5"/>
      <c r="B122" s="117"/>
      <c r="C122" s="136"/>
      <c r="D122" s="71"/>
      <c r="E122" s="72"/>
      <c r="F122" s="73"/>
      <c r="G122" s="73"/>
      <c r="H122" s="73"/>
      <c r="I122" s="182" t="s">
        <v>362</v>
      </c>
      <c r="J122" s="182"/>
      <c r="K122" s="182"/>
      <c r="L122" s="182"/>
      <c r="M122" s="182"/>
      <c r="N122" s="49">
        <v>616</v>
      </c>
      <c r="O122" s="4">
        <v>5</v>
      </c>
      <c r="P122" s="4">
        <v>3</v>
      </c>
      <c r="Q122" s="137" t="s">
        <v>64</v>
      </c>
      <c r="R122" s="4" t="s">
        <v>30</v>
      </c>
      <c r="S122" s="29" t="s">
        <v>61</v>
      </c>
      <c r="T122" s="4" t="s">
        <v>9</v>
      </c>
      <c r="U122" s="142" t="s">
        <v>65</v>
      </c>
      <c r="V122" s="49" t="s">
        <v>4</v>
      </c>
      <c r="W122" s="140"/>
      <c r="X122" s="75">
        <f t="shared" si="22"/>
        <v>302142</v>
      </c>
      <c r="Y122" s="75">
        <f>Y123</f>
        <v>204196.91</v>
      </c>
      <c r="Z122" s="75">
        <f>Z123</f>
        <v>203690.51</v>
      </c>
      <c r="AA122" s="135">
        <f t="shared" si="18"/>
        <v>-97945.09</v>
      </c>
      <c r="AB122" s="135">
        <f t="shared" si="19"/>
        <v>99.75200408272583</v>
      </c>
      <c r="AC122" s="135">
        <f t="shared" si="20"/>
        <v>67.41549006758412</v>
      </c>
      <c r="AD122" s="135">
        <f t="shared" si="21"/>
        <v>99.75200408272583</v>
      </c>
    </row>
    <row r="123" spans="1:30" ht="47.25" customHeight="1">
      <c r="A123" s="5"/>
      <c r="B123" s="117"/>
      <c r="C123" s="136"/>
      <c r="D123" s="71"/>
      <c r="E123" s="72"/>
      <c r="F123" s="73"/>
      <c r="G123" s="73"/>
      <c r="H123" s="73"/>
      <c r="I123" s="73"/>
      <c r="J123" s="183" t="s">
        <v>354</v>
      </c>
      <c r="K123" s="183"/>
      <c r="L123" s="183"/>
      <c r="M123" s="183"/>
      <c r="N123" s="49">
        <v>616</v>
      </c>
      <c r="O123" s="4">
        <v>5</v>
      </c>
      <c r="P123" s="4">
        <v>3</v>
      </c>
      <c r="Q123" s="137" t="s">
        <v>64</v>
      </c>
      <c r="R123" s="4" t="s">
        <v>30</v>
      </c>
      <c r="S123" s="29" t="s">
        <v>61</v>
      </c>
      <c r="T123" s="4" t="s">
        <v>9</v>
      </c>
      <c r="U123" s="142" t="s">
        <v>65</v>
      </c>
      <c r="V123" s="49" t="s">
        <v>15</v>
      </c>
      <c r="W123" s="140"/>
      <c r="X123" s="75">
        <v>302142</v>
      </c>
      <c r="Y123" s="75">
        <v>204196.91</v>
      </c>
      <c r="Z123" s="75">
        <v>203690.51</v>
      </c>
      <c r="AA123" s="135">
        <f t="shared" si="18"/>
        <v>-97945.09</v>
      </c>
      <c r="AB123" s="135">
        <f t="shared" si="19"/>
        <v>99.75200408272583</v>
      </c>
      <c r="AC123" s="135">
        <f t="shared" si="20"/>
        <v>67.41549006758412</v>
      </c>
      <c r="AD123" s="135">
        <f t="shared" si="21"/>
        <v>99.75200408272583</v>
      </c>
    </row>
    <row r="124" spans="1:30" ht="23.25" customHeight="1">
      <c r="A124" s="5"/>
      <c r="B124" s="117"/>
      <c r="C124" s="136"/>
      <c r="D124" s="71"/>
      <c r="E124" s="72"/>
      <c r="F124" s="73"/>
      <c r="G124" s="73"/>
      <c r="H124" s="182" t="s">
        <v>66</v>
      </c>
      <c r="I124" s="182"/>
      <c r="J124" s="182"/>
      <c r="K124" s="182"/>
      <c r="L124" s="182"/>
      <c r="M124" s="182"/>
      <c r="N124" s="49">
        <v>616</v>
      </c>
      <c r="O124" s="4">
        <v>5</v>
      </c>
      <c r="P124" s="4">
        <v>3</v>
      </c>
      <c r="Q124" s="137" t="s">
        <v>67</v>
      </c>
      <c r="R124" s="4" t="s">
        <v>30</v>
      </c>
      <c r="S124" s="29" t="s">
        <v>61</v>
      </c>
      <c r="T124" s="4" t="s">
        <v>68</v>
      </c>
      <c r="U124" s="142" t="s">
        <v>88</v>
      </c>
      <c r="V124" s="49" t="s">
        <v>4</v>
      </c>
      <c r="W124" s="140"/>
      <c r="X124" s="75">
        <f aca="true" t="shared" si="23" ref="X124:Z125">X125</f>
        <v>728720</v>
      </c>
      <c r="Y124" s="75">
        <f t="shared" si="23"/>
        <v>570000</v>
      </c>
      <c r="Z124" s="75">
        <f t="shared" si="23"/>
        <v>570000</v>
      </c>
      <c r="AA124" s="135">
        <f t="shared" si="18"/>
        <v>-158720</v>
      </c>
      <c r="AB124" s="135">
        <f t="shared" si="19"/>
        <v>100</v>
      </c>
      <c r="AC124" s="135">
        <f t="shared" si="20"/>
        <v>78.21934350642222</v>
      </c>
      <c r="AD124" s="135">
        <f t="shared" si="21"/>
        <v>100</v>
      </c>
    </row>
    <row r="125" spans="1:30" ht="23.25" customHeight="1">
      <c r="A125" s="5"/>
      <c r="B125" s="117"/>
      <c r="C125" s="136"/>
      <c r="D125" s="71"/>
      <c r="E125" s="72"/>
      <c r="F125" s="73"/>
      <c r="G125" s="73"/>
      <c r="H125" s="73"/>
      <c r="I125" s="182" t="s">
        <v>363</v>
      </c>
      <c r="J125" s="182"/>
      <c r="K125" s="182"/>
      <c r="L125" s="182"/>
      <c r="M125" s="182"/>
      <c r="N125" s="49">
        <v>616</v>
      </c>
      <c r="O125" s="4">
        <v>5</v>
      </c>
      <c r="P125" s="4">
        <v>3</v>
      </c>
      <c r="Q125" s="137" t="s">
        <v>69</v>
      </c>
      <c r="R125" s="4" t="s">
        <v>30</v>
      </c>
      <c r="S125" s="29" t="s">
        <v>61</v>
      </c>
      <c r="T125" s="4" t="s">
        <v>68</v>
      </c>
      <c r="U125" s="142" t="s">
        <v>70</v>
      </c>
      <c r="V125" s="49" t="s">
        <v>4</v>
      </c>
      <c r="W125" s="140"/>
      <c r="X125" s="75">
        <f t="shared" si="23"/>
        <v>728720</v>
      </c>
      <c r="Y125" s="75">
        <f t="shared" si="23"/>
        <v>570000</v>
      </c>
      <c r="Z125" s="75">
        <f t="shared" si="23"/>
        <v>570000</v>
      </c>
      <c r="AA125" s="135">
        <f t="shared" si="18"/>
        <v>-158720</v>
      </c>
      <c r="AB125" s="135">
        <f t="shared" si="19"/>
        <v>100</v>
      </c>
      <c r="AC125" s="135">
        <f t="shared" si="20"/>
        <v>78.21934350642222</v>
      </c>
      <c r="AD125" s="135">
        <f t="shared" si="21"/>
        <v>100</v>
      </c>
    </row>
    <row r="126" spans="1:30" ht="47.25" customHeight="1">
      <c r="A126" s="5"/>
      <c r="B126" s="117"/>
      <c r="C126" s="136"/>
      <c r="D126" s="71"/>
      <c r="E126" s="72"/>
      <c r="F126" s="73"/>
      <c r="G126" s="73"/>
      <c r="H126" s="73"/>
      <c r="I126" s="73"/>
      <c r="J126" s="183" t="s">
        <v>354</v>
      </c>
      <c r="K126" s="183"/>
      <c r="L126" s="183"/>
      <c r="M126" s="183"/>
      <c r="N126" s="49">
        <v>616</v>
      </c>
      <c r="O126" s="4">
        <v>5</v>
      </c>
      <c r="P126" s="4">
        <v>3</v>
      </c>
      <c r="Q126" s="137" t="s">
        <v>69</v>
      </c>
      <c r="R126" s="4" t="s">
        <v>30</v>
      </c>
      <c r="S126" s="29" t="s">
        <v>61</v>
      </c>
      <c r="T126" s="4" t="s">
        <v>68</v>
      </c>
      <c r="U126" s="142" t="s">
        <v>70</v>
      </c>
      <c r="V126" s="49" t="s">
        <v>15</v>
      </c>
      <c r="W126" s="140"/>
      <c r="X126" s="75">
        <v>728720</v>
      </c>
      <c r="Y126" s="75">
        <v>570000</v>
      </c>
      <c r="Z126" s="75">
        <v>570000</v>
      </c>
      <c r="AA126" s="135">
        <f t="shared" si="18"/>
        <v>-158720</v>
      </c>
      <c r="AB126" s="135">
        <f t="shared" si="19"/>
        <v>100</v>
      </c>
      <c r="AC126" s="135">
        <f t="shared" si="20"/>
        <v>78.21934350642222</v>
      </c>
      <c r="AD126" s="135">
        <f t="shared" si="21"/>
        <v>100</v>
      </c>
    </row>
    <row r="127" spans="1:30" ht="22.5" customHeight="1">
      <c r="A127" s="5"/>
      <c r="B127" s="117"/>
      <c r="C127" s="136"/>
      <c r="D127" s="181" t="s">
        <v>94</v>
      </c>
      <c r="E127" s="181"/>
      <c r="F127" s="181"/>
      <c r="G127" s="181"/>
      <c r="H127" s="181"/>
      <c r="I127" s="181"/>
      <c r="J127" s="181"/>
      <c r="K127" s="181"/>
      <c r="L127" s="181"/>
      <c r="M127" s="181"/>
      <c r="N127" s="49">
        <v>616</v>
      </c>
      <c r="O127" s="23">
        <v>8</v>
      </c>
      <c r="P127" s="23" t="s">
        <v>4</v>
      </c>
      <c r="Q127" s="137" t="s">
        <v>4</v>
      </c>
      <c r="R127" s="23" t="s">
        <v>4</v>
      </c>
      <c r="S127" s="138" t="s">
        <v>4</v>
      </c>
      <c r="T127" s="23" t="s">
        <v>4</v>
      </c>
      <c r="U127" s="139" t="s">
        <v>4</v>
      </c>
      <c r="V127" s="54" t="s">
        <v>4</v>
      </c>
      <c r="W127" s="140"/>
      <c r="X127" s="141">
        <f>X132</f>
        <v>3534500</v>
      </c>
      <c r="Y127" s="141">
        <f>Y132</f>
        <v>8134257.9</v>
      </c>
      <c r="Z127" s="141">
        <f>Z132</f>
        <v>8121329.9</v>
      </c>
      <c r="AA127" s="135">
        <f t="shared" si="18"/>
        <v>4599757.9</v>
      </c>
      <c r="AB127" s="135">
        <f t="shared" si="19"/>
        <v>99.84106724720395</v>
      </c>
      <c r="AC127" s="135">
        <f t="shared" si="20"/>
        <v>229.7730909605319</v>
      </c>
      <c r="AD127" s="135">
        <f t="shared" si="21"/>
        <v>99.84106724720395</v>
      </c>
    </row>
    <row r="128" spans="1:30" ht="0.75" customHeight="1" hidden="1">
      <c r="A128" s="5"/>
      <c r="B128" s="117"/>
      <c r="C128" s="136"/>
      <c r="D128" s="71"/>
      <c r="E128" s="177" t="s">
        <v>93</v>
      </c>
      <c r="F128" s="177"/>
      <c r="G128" s="177"/>
      <c r="H128" s="177"/>
      <c r="I128" s="177"/>
      <c r="J128" s="177"/>
      <c r="K128" s="177"/>
      <c r="L128" s="177"/>
      <c r="M128" s="177"/>
      <c r="N128" s="49">
        <v>616</v>
      </c>
      <c r="O128" s="4">
        <v>8</v>
      </c>
      <c r="P128" s="4">
        <v>1</v>
      </c>
      <c r="Q128" s="137" t="s">
        <v>4</v>
      </c>
      <c r="R128" s="4" t="s">
        <v>4</v>
      </c>
      <c r="S128" s="29" t="s">
        <v>4</v>
      </c>
      <c r="T128" s="4" t="s">
        <v>4</v>
      </c>
      <c r="U128" s="142" t="s">
        <v>4</v>
      </c>
      <c r="V128" s="49" t="s">
        <v>4</v>
      </c>
      <c r="W128" s="140"/>
      <c r="X128" s="75"/>
      <c r="Y128" s="75"/>
      <c r="Z128" s="75"/>
      <c r="AA128" s="135">
        <f t="shared" si="18"/>
        <v>0</v>
      </c>
      <c r="AB128" s="135" t="e">
        <f t="shared" si="19"/>
        <v>#DIV/0!</v>
      </c>
      <c r="AC128" s="135" t="e">
        <f t="shared" si="20"/>
        <v>#DIV/0!</v>
      </c>
      <c r="AD128" s="135" t="e">
        <f t="shared" si="21"/>
        <v>#DIV/0!</v>
      </c>
    </row>
    <row r="129" spans="1:30" ht="31.5" customHeight="1" hidden="1">
      <c r="A129" s="5"/>
      <c r="B129" s="117"/>
      <c r="C129" s="136"/>
      <c r="D129" s="71"/>
      <c r="E129" s="72"/>
      <c r="F129" s="182" t="s">
        <v>353</v>
      </c>
      <c r="G129" s="182"/>
      <c r="H129" s="182"/>
      <c r="I129" s="182"/>
      <c r="J129" s="182"/>
      <c r="K129" s="182"/>
      <c r="L129" s="182"/>
      <c r="M129" s="182"/>
      <c r="N129" s="49">
        <v>616</v>
      </c>
      <c r="O129" s="4">
        <v>8</v>
      </c>
      <c r="P129" s="4">
        <v>1</v>
      </c>
      <c r="Q129" s="137" t="s">
        <v>17</v>
      </c>
      <c r="R129" s="4" t="s">
        <v>18</v>
      </c>
      <c r="S129" s="29" t="s">
        <v>90</v>
      </c>
      <c r="T129" s="4" t="s">
        <v>89</v>
      </c>
      <c r="U129" s="142" t="s">
        <v>88</v>
      </c>
      <c r="V129" s="49" t="s">
        <v>4</v>
      </c>
      <c r="W129" s="140"/>
      <c r="X129" s="75"/>
      <c r="Y129" s="75"/>
      <c r="Z129" s="75"/>
      <c r="AA129" s="135">
        <f t="shared" si="18"/>
        <v>0</v>
      </c>
      <c r="AB129" s="135" t="e">
        <f t="shared" si="19"/>
        <v>#DIV/0!</v>
      </c>
      <c r="AC129" s="135" t="e">
        <f t="shared" si="20"/>
        <v>#DIV/0!</v>
      </c>
      <c r="AD129" s="135" t="e">
        <f t="shared" si="21"/>
        <v>#DIV/0!</v>
      </c>
    </row>
    <row r="130" spans="1:30" ht="23.25" customHeight="1" hidden="1">
      <c r="A130" s="5"/>
      <c r="B130" s="117"/>
      <c r="C130" s="136"/>
      <c r="D130" s="71"/>
      <c r="E130" s="72"/>
      <c r="F130" s="73"/>
      <c r="G130" s="73"/>
      <c r="H130" s="73"/>
      <c r="I130" s="182" t="s">
        <v>71</v>
      </c>
      <c r="J130" s="182"/>
      <c r="K130" s="182"/>
      <c r="L130" s="182"/>
      <c r="M130" s="182"/>
      <c r="N130" s="49">
        <v>616</v>
      </c>
      <c r="O130" s="4">
        <v>8</v>
      </c>
      <c r="P130" s="4">
        <v>1</v>
      </c>
      <c r="Q130" s="137" t="s">
        <v>72</v>
      </c>
      <c r="R130" s="4" t="s">
        <v>18</v>
      </c>
      <c r="S130" s="29" t="s">
        <v>90</v>
      </c>
      <c r="T130" s="4" t="s">
        <v>89</v>
      </c>
      <c r="U130" s="142" t="s">
        <v>73</v>
      </c>
      <c r="V130" s="49" t="s">
        <v>4</v>
      </c>
      <c r="W130" s="140"/>
      <c r="X130" s="75"/>
      <c r="Y130" s="75"/>
      <c r="Z130" s="75"/>
      <c r="AA130" s="135">
        <f t="shared" si="18"/>
        <v>0</v>
      </c>
      <c r="AB130" s="135" t="e">
        <f t="shared" si="19"/>
        <v>#DIV/0!</v>
      </c>
      <c r="AC130" s="135" t="e">
        <f t="shared" si="20"/>
        <v>#DIV/0!</v>
      </c>
      <c r="AD130" s="135" t="e">
        <f t="shared" si="21"/>
        <v>#DIV/0!</v>
      </c>
    </row>
    <row r="131" spans="1:30" ht="23.25" customHeight="1" hidden="1">
      <c r="A131" s="5"/>
      <c r="B131" s="117"/>
      <c r="C131" s="136"/>
      <c r="D131" s="71"/>
      <c r="E131" s="72"/>
      <c r="F131" s="73"/>
      <c r="G131" s="73"/>
      <c r="H131" s="73"/>
      <c r="I131" s="73"/>
      <c r="J131" s="183" t="s">
        <v>0</v>
      </c>
      <c r="K131" s="183"/>
      <c r="L131" s="183"/>
      <c r="M131" s="183"/>
      <c r="N131" s="49">
        <v>616</v>
      </c>
      <c r="O131" s="4">
        <v>8</v>
      </c>
      <c r="P131" s="4">
        <v>1</v>
      </c>
      <c r="Q131" s="137" t="s">
        <v>72</v>
      </c>
      <c r="R131" s="4" t="s">
        <v>18</v>
      </c>
      <c r="S131" s="29" t="s">
        <v>90</v>
      </c>
      <c r="T131" s="4" t="s">
        <v>89</v>
      </c>
      <c r="U131" s="142" t="s">
        <v>73</v>
      </c>
      <c r="V131" s="49" t="s">
        <v>74</v>
      </c>
      <c r="W131" s="140"/>
      <c r="X131" s="75"/>
      <c r="Y131" s="75"/>
      <c r="Z131" s="75"/>
      <c r="AA131" s="135">
        <f t="shared" si="18"/>
        <v>0</v>
      </c>
      <c r="AB131" s="135" t="e">
        <f t="shared" si="19"/>
        <v>#DIV/0!</v>
      </c>
      <c r="AC131" s="135" t="e">
        <f t="shared" si="20"/>
        <v>#DIV/0!</v>
      </c>
      <c r="AD131" s="135" t="e">
        <f t="shared" si="21"/>
        <v>#DIV/0!</v>
      </c>
    </row>
    <row r="132" spans="1:30" ht="33.75" customHeight="1">
      <c r="A132" s="5"/>
      <c r="B132" s="117"/>
      <c r="C132" s="136"/>
      <c r="D132" s="71"/>
      <c r="E132" s="72"/>
      <c r="F132" s="182" t="s">
        <v>446</v>
      </c>
      <c r="G132" s="182"/>
      <c r="H132" s="182"/>
      <c r="I132" s="182"/>
      <c r="J132" s="182"/>
      <c r="K132" s="182"/>
      <c r="L132" s="182"/>
      <c r="M132" s="182"/>
      <c r="N132" s="49">
        <v>616</v>
      </c>
      <c r="O132" s="4">
        <v>8</v>
      </c>
      <c r="P132" s="4">
        <v>1</v>
      </c>
      <c r="Q132" s="137" t="s">
        <v>75</v>
      </c>
      <c r="R132" s="4" t="s">
        <v>76</v>
      </c>
      <c r="S132" s="29" t="s">
        <v>90</v>
      </c>
      <c r="T132" s="4" t="s">
        <v>89</v>
      </c>
      <c r="U132" s="142" t="s">
        <v>88</v>
      </c>
      <c r="V132" s="49" t="s">
        <v>4</v>
      </c>
      <c r="W132" s="140"/>
      <c r="X132" s="75">
        <f aca="true" t="shared" si="24" ref="X132:Z134">X133</f>
        <v>3534500</v>
      </c>
      <c r="Y132" s="75">
        <f>Y133</f>
        <v>8134257.9</v>
      </c>
      <c r="Z132" s="75">
        <f t="shared" si="24"/>
        <v>8121329.9</v>
      </c>
      <c r="AA132" s="135">
        <f t="shared" si="18"/>
        <v>4599757.9</v>
      </c>
      <c r="AB132" s="135">
        <f t="shared" si="19"/>
        <v>99.84106724720395</v>
      </c>
      <c r="AC132" s="135">
        <f t="shared" si="20"/>
        <v>229.7730909605319</v>
      </c>
      <c r="AD132" s="135">
        <f t="shared" si="21"/>
        <v>99.84106724720395</v>
      </c>
    </row>
    <row r="133" spans="1:30" ht="23.25" customHeight="1">
      <c r="A133" s="5"/>
      <c r="B133" s="117"/>
      <c r="C133" s="136"/>
      <c r="D133" s="71"/>
      <c r="E133" s="72"/>
      <c r="F133" s="73"/>
      <c r="G133" s="182" t="s">
        <v>77</v>
      </c>
      <c r="H133" s="182"/>
      <c r="I133" s="182"/>
      <c r="J133" s="182"/>
      <c r="K133" s="182"/>
      <c r="L133" s="182"/>
      <c r="M133" s="182"/>
      <c r="N133" s="49">
        <v>616</v>
      </c>
      <c r="O133" s="4">
        <v>8</v>
      </c>
      <c r="P133" s="4">
        <v>1</v>
      </c>
      <c r="Q133" s="137" t="s">
        <v>78</v>
      </c>
      <c r="R133" s="4" t="s">
        <v>76</v>
      </c>
      <c r="S133" s="29" t="s">
        <v>41</v>
      </c>
      <c r="T133" s="4" t="s">
        <v>89</v>
      </c>
      <c r="U133" s="142" t="s">
        <v>88</v>
      </c>
      <c r="V133" s="49" t="s">
        <v>4</v>
      </c>
      <c r="W133" s="140"/>
      <c r="X133" s="75">
        <f t="shared" si="24"/>
        <v>3534500</v>
      </c>
      <c r="Y133" s="75">
        <f>Y134</f>
        <v>8134257.9</v>
      </c>
      <c r="Z133" s="75">
        <f t="shared" si="24"/>
        <v>8121329.9</v>
      </c>
      <c r="AA133" s="135">
        <f t="shared" si="18"/>
        <v>4599757.9</v>
      </c>
      <c r="AB133" s="135">
        <f t="shared" si="19"/>
        <v>99.84106724720395</v>
      </c>
      <c r="AC133" s="135">
        <f t="shared" si="20"/>
        <v>229.7730909605319</v>
      </c>
      <c r="AD133" s="135">
        <f t="shared" si="21"/>
        <v>99.84106724720395</v>
      </c>
    </row>
    <row r="134" spans="1:30" ht="31.5" customHeight="1">
      <c r="A134" s="5"/>
      <c r="B134" s="117"/>
      <c r="C134" s="136"/>
      <c r="D134" s="71"/>
      <c r="E134" s="72"/>
      <c r="F134" s="73"/>
      <c r="G134" s="73"/>
      <c r="H134" s="182" t="s">
        <v>79</v>
      </c>
      <c r="I134" s="182"/>
      <c r="J134" s="182"/>
      <c r="K134" s="182"/>
      <c r="L134" s="182"/>
      <c r="M134" s="182"/>
      <c r="N134" s="49">
        <v>616</v>
      </c>
      <c r="O134" s="4">
        <v>8</v>
      </c>
      <c r="P134" s="4">
        <v>1</v>
      </c>
      <c r="Q134" s="137" t="s">
        <v>80</v>
      </c>
      <c r="R134" s="4" t="s">
        <v>76</v>
      </c>
      <c r="S134" s="29" t="s">
        <v>41</v>
      </c>
      <c r="T134" s="4" t="s">
        <v>9</v>
      </c>
      <c r="U134" s="142" t="s">
        <v>88</v>
      </c>
      <c r="V134" s="49" t="s">
        <v>4</v>
      </c>
      <c r="W134" s="140"/>
      <c r="X134" s="75">
        <f t="shared" si="24"/>
        <v>3534500</v>
      </c>
      <c r="Y134" s="75">
        <f t="shared" si="24"/>
        <v>8134257.9</v>
      </c>
      <c r="Z134" s="75">
        <f t="shared" si="24"/>
        <v>8121329.9</v>
      </c>
      <c r="AA134" s="135">
        <f t="shared" si="18"/>
        <v>4599757.9</v>
      </c>
      <c r="AB134" s="135">
        <f t="shared" si="19"/>
        <v>99.84106724720395</v>
      </c>
      <c r="AC134" s="135">
        <f t="shared" si="20"/>
        <v>229.7730909605319</v>
      </c>
      <c r="AD134" s="135">
        <f t="shared" si="21"/>
        <v>99.84106724720395</v>
      </c>
    </row>
    <row r="135" spans="1:30" ht="23.25" customHeight="1">
      <c r="A135" s="5"/>
      <c r="B135" s="117"/>
      <c r="C135" s="136"/>
      <c r="D135" s="71"/>
      <c r="E135" s="72"/>
      <c r="F135" s="73"/>
      <c r="G135" s="73"/>
      <c r="H135" s="73"/>
      <c r="I135" s="182" t="s">
        <v>71</v>
      </c>
      <c r="J135" s="182"/>
      <c r="K135" s="182"/>
      <c r="L135" s="182"/>
      <c r="M135" s="182"/>
      <c r="N135" s="49">
        <v>616</v>
      </c>
      <c r="O135" s="4">
        <v>8</v>
      </c>
      <c r="P135" s="4">
        <v>1</v>
      </c>
      <c r="Q135" s="137" t="s">
        <v>81</v>
      </c>
      <c r="R135" s="4" t="s">
        <v>76</v>
      </c>
      <c r="S135" s="29" t="s">
        <v>41</v>
      </c>
      <c r="T135" s="4" t="s">
        <v>9</v>
      </c>
      <c r="U135" s="142">
        <v>0</v>
      </c>
      <c r="V135" s="49" t="s">
        <v>4</v>
      </c>
      <c r="W135" s="140"/>
      <c r="X135" s="75">
        <f>X136+X137+X138+X139</f>
        <v>3534500</v>
      </c>
      <c r="Y135" s="75">
        <f>Y136+Y137+Y138+Y139</f>
        <v>8134257.9</v>
      </c>
      <c r="Z135" s="75">
        <f>Z136+Z137+Z138+Z139</f>
        <v>8121329.9</v>
      </c>
      <c r="AA135" s="135">
        <f t="shared" si="18"/>
        <v>4599757.9</v>
      </c>
      <c r="AB135" s="135">
        <f t="shared" si="19"/>
        <v>99.84106724720395</v>
      </c>
      <c r="AC135" s="135">
        <f t="shared" si="20"/>
        <v>229.7730909605319</v>
      </c>
      <c r="AD135" s="135">
        <f t="shared" si="21"/>
        <v>99.84106724720395</v>
      </c>
    </row>
    <row r="136" spans="1:30" ht="23.25" customHeight="1">
      <c r="A136" s="5"/>
      <c r="B136" s="117"/>
      <c r="C136" s="136"/>
      <c r="D136" s="71"/>
      <c r="E136" s="72"/>
      <c r="F136" s="73"/>
      <c r="G136" s="73"/>
      <c r="H136" s="73"/>
      <c r="I136" s="73"/>
      <c r="J136" s="183" t="s">
        <v>0</v>
      </c>
      <c r="K136" s="183"/>
      <c r="L136" s="183"/>
      <c r="M136" s="183"/>
      <c r="N136" s="49">
        <v>616</v>
      </c>
      <c r="O136" s="4">
        <v>8</v>
      </c>
      <c r="P136" s="4">
        <v>1</v>
      </c>
      <c r="Q136" s="137" t="s">
        <v>81</v>
      </c>
      <c r="R136" s="4" t="s">
        <v>76</v>
      </c>
      <c r="S136" s="29" t="s">
        <v>41</v>
      </c>
      <c r="T136" s="4" t="s">
        <v>9</v>
      </c>
      <c r="U136" s="142" t="s">
        <v>73</v>
      </c>
      <c r="V136" s="49" t="s">
        <v>74</v>
      </c>
      <c r="W136" s="140"/>
      <c r="X136" s="75">
        <v>3198000</v>
      </c>
      <c r="Y136" s="75">
        <v>3299000</v>
      </c>
      <c r="Z136" s="75">
        <v>3286072</v>
      </c>
      <c r="AA136" s="135">
        <f t="shared" si="18"/>
        <v>101000</v>
      </c>
      <c r="AB136" s="135">
        <f t="shared" si="19"/>
        <v>99.60812367384055</v>
      </c>
      <c r="AC136" s="135">
        <f t="shared" si="20"/>
        <v>102.75397123202</v>
      </c>
      <c r="AD136" s="135">
        <f t="shared" si="21"/>
        <v>99.60812367384055</v>
      </c>
    </row>
    <row r="137" spans="1:30" ht="23.25" customHeight="1">
      <c r="A137" s="5"/>
      <c r="B137" s="117"/>
      <c r="C137" s="136"/>
      <c r="D137" s="71"/>
      <c r="E137" s="72"/>
      <c r="F137" s="73"/>
      <c r="G137" s="73"/>
      <c r="H137" s="73"/>
      <c r="I137" s="73"/>
      <c r="J137" s="183" t="s">
        <v>0</v>
      </c>
      <c r="K137" s="183"/>
      <c r="L137" s="183"/>
      <c r="M137" s="183"/>
      <c r="N137" s="49">
        <v>616</v>
      </c>
      <c r="O137" s="4">
        <v>8</v>
      </c>
      <c r="P137" s="4">
        <v>1</v>
      </c>
      <c r="Q137" s="137" t="s">
        <v>81</v>
      </c>
      <c r="R137" s="4" t="s">
        <v>76</v>
      </c>
      <c r="S137" s="29" t="s">
        <v>41</v>
      </c>
      <c r="T137" s="4">
        <v>1</v>
      </c>
      <c r="U137" s="142">
        <v>95555</v>
      </c>
      <c r="V137" s="49" t="s">
        <v>74</v>
      </c>
      <c r="W137" s="140"/>
      <c r="X137" s="75">
        <v>7500</v>
      </c>
      <c r="Y137" s="75">
        <v>7500</v>
      </c>
      <c r="Z137" s="75">
        <v>7500</v>
      </c>
      <c r="AA137" s="135">
        <f t="shared" si="18"/>
        <v>0</v>
      </c>
      <c r="AB137" s="135">
        <f t="shared" si="19"/>
        <v>100</v>
      </c>
      <c r="AC137" s="135">
        <v>0</v>
      </c>
      <c r="AD137" s="135">
        <f t="shared" si="21"/>
        <v>100</v>
      </c>
    </row>
    <row r="138" spans="1:30" ht="23.25" customHeight="1">
      <c r="A138" s="5"/>
      <c r="B138" s="117"/>
      <c r="C138" s="136"/>
      <c r="D138" s="71"/>
      <c r="E138" s="72"/>
      <c r="F138" s="73"/>
      <c r="G138" s="73"/>
      <c r="H138" s="73"/>
      <c r="I138" s="73"/>
      <c r="J138" s="183" t="s">
        <v>0</v>
      </c>
      <c r="K138" s="183"/>
      <c r="L138" s="183"/>
      <c r="M138" s="183"/>
      <c r="N138" s="49">
        <v>616</v>
      </c>
      <c r="O138" s="4">
        <v>8</v>
      </c>
      <c r="P138" s="4">
        <v>1</v>
      </c>
      <c r="Q138" s="137" t="s">
        <v>81</v>
      </c>
      <c r="R138" s="4" t="s">
        <v>76</v>
      </c>
      <c r="S138" s="29" t="s">
        <v>41</v>
      </c>
      <c r="T138" s="4">
        <v>1</v>
      </c>
      <c r="U138" s="142">
        <v>67777</v>
      </c>
      <c r="V138" s="49" t="s">
        <v>74</v>
      </c>
      <c r="W138" s="140"/>
      <c r="X138" s="75">
        <v>329000</v>
      </c>
      <c r="Y138" s="75">
        <v>329000</v>
      </c>
      <c r="Z138" s="75">
        <v>329000</v>
      </c>
      <c r="AA138" s="135">
        <f>Y138-X138</f>
        <v>0</v>
      </c>
      <c r="AB138" s="135">
        <f>Z138*100/Y138</f>
        <v>100</v>
      </c>
      <c r="AC138" s="135">
        <v>0</v>
      </c>
      <c r="AD138" s="135">
        <f>Z138*100/Y138</f>
        <v>100</v>
      </c>
    </row>
    <row r="139" spans="1:30" ht="23.25" customHeight="1">
      <c r="A139" s="5"/>
      <c r="B139" s="117"/>
      <c r="C139" s="136"/>
      <c r="D139" s="71"/>
      <c r="E139" s="72"/>
      <c r="F139" s="73"/>
      <c r="G139" s="73"/>
      <c r="H139" s="73"/>
      <c r="I139" s="73"/>
      <c r="J139" s="183" t="s">
        <v>0</v>
      </c>
      <c r="K139" s="183"/>
      <c r="L139" s="183"/>
      <c r="M139" s="183"/>
      <c r="N139" s="49">
        <v>616</v>
      </c>
      <c r="O139" s="4">
        <v>8</v>
      </c>
      <c r="P139" s="4">
        <v>1</v>
      </c>
      <c r="Q139" s="137" t="s">
        <v>81</v>
      </c>
      <c r="R139" s="4" t="s">
        <v>76</v>
      </c>
      <c r="S139" s="29" t="s">
        <v>41</v>
      </c>
      <c r="T139" s="4" t="s">
        <v>497</v>
      </c>
      <c r="U139" s="142" t="s">
        <v>498</v>
      </c>
      <c r="V139" s="49" t="s">
        <v>74</v>
      </c>
      <c r="W139" s="140"/>
      <c r="X139" s="75">
        <v>0</v>
      </c>
      <c r="Y139" s="75">
        <v>4498757.9</v>
      </c>
      <c r="Z139" s="75">
        <v>4498757.9</v>
      </c>
      <c r="AA139" s="135">
        <f t="shared" si="18"/>
        <v>4498757.9</v>
      </c>
      <c r="AB139" s="135">
        <f t="shared" si="19"/>
        <v>100</v>
      </c>
      <c r="AC139" s="135">
        <v>0</v>
      </c>
      <c r="AD139" s="135">
        <f t="shared" si="21"/>
        <v>100</v>
      </c>
    </row>
    <row r="140" spans="1:30" ht="23.25" customHeight="1">
      <c r="A140" s="5"/>
      <c r="B140" s="117"/>
      <c r="C140" s="136"/>
      <c r="D140" s="181" t="s">
        <v>92</v>
      </c>
      <c r="E140" s="181"/>
      <c r="F140" s="181"/>
      <c r="G140" s="181"/>
      <c r="H140" s="181"/>
      <c r="I140" s="181"/>
      <c r="J140" s="181"/>
      <c r="K140" s="181"/>
      <c r="L140" s="181"/>
      <c r="M140" s="181"/>
      <c r="N140" s="54">
        <v>616</v>
      </c>
      <c r="O140" s="23">
        <v>10</v>
      </c>
      <c r="P140" s="23" t="s">
        <v>4</v>
      </c>
      <c r="Q140" s="137" t="s">
        <v>4</v>
      </c>
      <c r="R140" s="23" t="s">
        <v>4</v>
      </c>
      <c r="S140" s="138" t="s">
        <v>4</v>
      </c>
      <c r="T140" s="23" t="s">
        <v>4</v>
      </c>
      <c r="U140" s="139" t="s">
        <v>4</v>
      </c>
      <c r="V140" s="54" t="s">
        <v>4</v>
      </c>
      <c r="W140" s="140"/>
      <c r="X140" s="141">
        <f aca="true" t="shared" si="25" ref="X140:Z143">X141</f>
        <v>451368</v>
      </c>
      <c r="Y140" s="141">
        <f t="shared" si="25"/>
        <v>422742</v>
      </c>
      <c r="Z140" s="141">
        <f t="shared" si="25"/>
        <v>415634.95</v>
      </c>
      <c r="AA140" s="135">
        <f t="shared" si="18"/>
        <v>-28626</v>
      </c>
      <c r="AB140" s="135">
        <f t="shared" si="19"/>
        <v>98.31882093570073</v>
      </c>
      <c r="AC140" s="135">
        <f t="shared" si="20"/>
        <v>92.08338872051186</v>
      </c>
      <c r="AD140" s="135">
        <f t="shared" si="21"/>
        <v>98.31882093570073</v>
      </c>
    </row>
    <row r="141" spans="1:30" ht="23.25" customHeight="1">
      <c r="A141" s="5"/>
      <c r="B141" s="117"/>
      <c r="C141" s="136"/>
      <c r="D141" s="71"/>
      <c r="E141" s="177" t="s">
        <v>406</v>
      </c>
      <c r="F141" s="177"/>
      <c r="G141" s="177"/>
      <c r="H141" s="177"/>
      <c r="I141" s="177"/>
      <c r="J141" s="177"/>
      <c r="K141" s="177"/>
      <c r="L141" s="177"/>
      <c r="M141" s="177"/>
      <c r="N141" s="49">
        <v>616</v>
      </c>
      <c r="O141" s="4">
        <v>10</v>
      </c>
      <c r="P141" s="4">
        <v>1</v>
      </c>
      <c r="Q141" s="137" t="s">
        <v>4</v>
      </c>
      <c r="R141" s="4" t="s">
        <v>4</v>
      </c>
      <c r="S141" s="29" t="s">
        <v>4</v>
      </c>
      <c r="T141" s="4" t="s">
        <v>4</v>
      </c>
      <c r="U141" s="142" t="s">
        <v>4</v>
      </c>
      <c r="V141" s="49" t="s">
        <v>4</v>
      </c>
      <c r="W141" s="140"/>
      <c r="X141" s="75">
        <f t="shared" si="25"/>
        <v>451368</v>
      </c>
      <c r="Y141" s="75">
        <f t="shared" si="25"/>
        <v>422742</v>
      </c>
      <c r="Z141" s="75">
        <f t="shared" si="25"/>
        <v>415634.95</v>
      </c>
      <c r="AA141" s="135">
        <f t="shared" si="18"/>
        <v>-28626</v>
      </c>
      <c r="AB141" s="135">
        <f t="shared" si="19"/>
        <v>98.31882093570073</v>
      </c>
      <c r="AC141" s="135">
        <f t="shared" si="20"/>
        <v>92.08338872051186</v>
      </c>
      <c r="AD141" s="135">
        <f t="shared" si="21"/>
        <v>98.31882093570073</v>
      </c>
    </row>
    <row r="142" spans="1:30" ht="81.75" customHeight="1">
      <c r="A142" s="5"/>
      <c r="B142" s="117"/>
      <c r="C142" s="136"/>
      <c r="D142" s="71"/>
      <c r="E142" s="72"/>
      <c r="F142" s="182" t="s">
        <v>440</v>
      </c>
      <c r="G142" s="182"/>
      <c r="H142" s="182"/>
      <c r="I142" s="182"/>
      <c r="J142" s="182"/>
      <c r="K142" s="182"/>
      <c r="L142" s="182"/>
      <c r="M142" s="182"/>
      <c r="N142" s="49">
        <v>616</v>
      </c>
      <c r="O142" s="4">
        <v>10</v>
      </c>
      <c r="P142" s="4">
        <v>1</v>
      </c>
      <c r="Q142" s="137" t="s">
        <v>29</v>
      </c>
      <c r="R142" s="4">
        <v>85</v>
      </c>
      <c r="S142" s="29" t="s">
        <v>90</v>
      </c>
      <c r="T142" s="4" t="s">
        <v>89</v>
      </c>
      <c r="U142" s="142" t="s">
        <v>88</v>
      </c>
      <c r="V142" s="49" t="s">
        <v>4</v>
      </c>
      <c r="W142" s="140"/>
      <c r="X142" s="75">
        <f t="shared" si="25"/>
        <v>451368</v>
      </c>
      <c r="Y142" s="75">
        <f t="shared" si="25"/>
        <v>422742</v>
      </c>
      <c r="Z142" s="75">
        <f t="shared" si="25"/>
        <v>415634.95</v>
      </c>
      <c r="AA142" s="135">
        <f t="shared" si="18"/>
        <v>-28626</v>
      </c>
      <c r="AB142" s="135">
        <f t="shared" si="19"/>
        <v>98.31882093570073</v>
      </c>
      <c r="AC142" s="135">
        <f t="shared" si="20"/>
        <v>92.08338872051186</v>
      </c>
      <c r="AD142" s="135">
        <f t="shared" si="21"/>
        <v>98.31882093570073</v>
      </c>
    </row>
    <row r="143" spans="1:30" ht="27.75" customHeight="1">
      <c r="A143" s="5"/>
      <c r="B143" s="117"/>
      <c r="C143" s="136"/>
      <c r="D143" s="71"/>
      <c r="E143" s="72"/>
      <c r="F143" s="73"/>
      <c r="G143" s="182" t="s">
        <v>444</v>
      </c>
      <c r="H143" s="182"/>
      <c r="I143" s="182"/>
      <c r="J143" s="182"/>
      <c r="K143" s="182"/>
      <c r="L143" s="182"/>
      <c r="M143" s="182"/>
      <c r="N143" s="49">
        <v>616</v>
      </c>
      <c r="O143" s="4">
        <v>10</v>
      </c>
      <c r="P143" s="4">
        <v>1</v>
      </c>
      <c r="Q143" s="137" t="s">
        <v>82</v>
      </c>
      <c r="R143" s="4">
        <v>85</v>
      </c>
      <c r="S143" s="29" t="s">
        <v>438</v>
      </c>
      <c r="T143" s="4">
        <v>0</v>
      </c>
      <c r="U143" s="142">
        <v>20001</v>
      </c>
      <c r="V143" s="49" t="s">
        <v>4</v>
      </c>
      <c r="W143" s="140"/>
      <c r="X143" s="75">
        <f t="shared" si="25"/>
        <v>451368</v>
      </c>
      <c r="Y143" s="75">
        <f t="shared" si="25"/>
        <v>422742</v>
      </c>
      <c r="Z143" s="75">
        <f t="shared" si="25"/>
        <v>415634.95</v>
      </c>
      <c r="AA143" s="135">
        <f t="shared" si="18"/>
        <v>-28626</v>
      </c>
      <c r="AB143" s="135">
        <f t="shared" si="19"/>
        <v>98.31882093570073</v>
      </c>
      <c r="AC143" s="135">
        <f t="shared" si="20"/>
        <v>92.08338872051186</v>
      </c>
      <c r="AD143" s="135">
        <f t="shared" si="21"/>
        <v>98.31882093570073</v>
      </c>
    </row>
    <row r="144" spans="1:30" ht="32.25" customHeight="1">
      <c r="A144" s="5"/>
      <c r="B144" s="117"/>
      <c r="C144" s="136"/>
      <c r="D144" s="71"/>
      <c r="E144" s="72"/>
      <c r="F144" s="73"/>
      <c r="G144" s="73"/>
      <c r="H144" s="182" t="s">
        <v>445</v>
      </c>
      <c r="I144" s="182"/>
      <c r="J144" s="182"/>
      <c r="K144" s="182"/>
      <c r="L144" s="182"/>
      <c r="M144" s="182"/>
      <c r="N144" s="49">
        <v>616</v>
      </c>
      <c r="O144" s="4">
        <v>10</v>
      </c>
      <c r="P144" s="4">
        <v>1</v>
      </c>
      <c r="Q144" s="137" t="s">
        <v>83</v>
      </c>
      <c r="R144" s="4">
        <v>85</v>
      </c>
      <c r="S144" s="29" t="s">
        <v>438</v>
      </c>
      <c r="T144" s="4">
        <v>1</v>
      </c>
      <c r="U144" s="142">
        <v>20009</v>
      </c>
      <c r="V144" s="49">
        <v>310</v>
      </c>
      <c r="W144" s="140"/>
      <c r="X144" s="75">
        <v>451368</v>
      </c>
      <c r="Y144" s="75">
        <v>422742</v>
      </c>
      <c r="Z144" s="75">
        <v>415634.95</v>
      </c>
      <c r="AA144" s="135">
        <f t="shared" si="18"/>
        <v>-28626</v>
      </c>
      <c r="AB144" s="135">
        <f t="shared" si="19"/>
        <v>98.31882093570073</v>
      </c>
      <c r="AC144" s="135">
        <f t="shared" si="20"/>
        <v>92.08338872051186</v>
      </c>
      <c r="AD144" s="135">
        <f t="shared" si="21"/>
        <v>98.31882093570073</v>
      </c>
    </row>
    <row r="145" spans="1:30" ht="21.75" customHeight="1">
      <c r="A145" s="5"/>
      <c r="B145" s="117"/>
      <c r="C145" s="136"/>
      <c r="D145" s="71"/>
      <c r="E145" s="72"/>
      <c r="F145" s="73"/>
      <c r="G145" s="73"/>
      <c r="H145" s="73"/>
      <c r="I145" s="184" t="s">
        <v>439</v>
      </c>
      <c r="J145" s="184"/>
      <c r="K145" s="184"/>
      <c r="L145" s="184"/>
      <c r="M145" s="184"/>
      <c r="N145" s="54">
        <v>616</v>
      </c>
      <c r="O145" s="23">
        <v>11</v>
      </c>
      <c r="P145" s="23">
        <v>1</v>
      </c>
      <c r="Q145" s="131" t="s">
        <v>84</v>
      </c>
      <c r="R145" s="23"/>
      <c r="S145" s="138"/>
      <c r="T145" s="23"/>
      <c r="U145" s="139"/>
      <c r="V145" s="54" t="s">
        <v>4</v>
      </c>
      <c r="W145" s="134"/>
      <c r="X145" s="141">
        <f aca="true" t="shared" si="26" ref="X145:Z149">X146</f>
        <v>100000</v>
      </c>
      <c r="Y145" s="141">
        <f t="shared" si="26"/>
        <v>200000</v>
      </c>
      <c r="Z145" s="141">
        <f t="shared" si="26"/>
        <v>199999.4</v>
      </c>
      <c r="AA145" s="135">
        <f t="shared" si="18"/>
        <v>100000</v>
      </c>
      <c r="AB145" s="135">
        <f t="shared" si="19"/>
        <v>99.9997</v>
      </c>
      <c r="AC145" s="135">
        <f t="shared" si="20"/>
        <v>199.9994</v>
      </c>
      <c r="AD145" s="135">
        <f t="shared" si="21"/>
        <v>99.9997</v>
      </c>
    </row>
    <row r="146" spans="1:30" ht="76.5" customHeight="1">
      <c r="A146" s="5"/>
      <c r="B146" s="117"/>
      <c r="C146" s="136"/>
      <c r="D146" s="71"/>
      <c r="E146" s="72"/>
      <c r="F146" s="73"/>
      <c r="G146" s="73"/>
      <c r="H146" s="73"/>
      <c r="I146" s="73"/>
      <c r="J146" s="183" t="s">
        <v>449</v>
      </c>
      <c r="K146" s="183"/>
      <c r="L146" s="183"/>
      <c r="M146" s="183"/>
      <c r="N146" s="49">
        <v>616</v>
      </c>
      <c r="O146" s="4">
        <v>11</v>
      </c>
      <c r="P146" s="4">
        <v>1</v>
      </c>
      <c r="Q146" s="137" t="s">
        <v>84</v>
      </c>
      <c r="R146" s="4" t="s">
        <v>30</v>
      </c>
      <c r="S146" s="29">
        <v>0</v>
      </c>
      <c r="T146" s="4">
        <v>0</v>
      </c>
      <c r="U146" s="142">
        <v>0</v>
      </c>
      <c r="V146" s="49"/>
      <c r="W146" s="140"/>
      <c r="X146" s="75">
        <f t="shared" si="26"/>
        <v>100000</v>
      </c>
      <c r="Y146" s="75">
        <f t="shared" si="26"/>
        <v>200000</v>
      </c>
      <c r="Z146" s="75">
        <f t="shared" si="26"/>
        <v>199999.4</v>
      </c>
      <c r="AA146" s="135">
        <f t="shared" si="18"/>
        <v>100000</v>
      </c>
      <c r="AB146" s="135">
        <v>0</v>
      </c>
      <c r="AC146" s="135">
        <f t="shared" si="20"/>
        <v>199.9994</v>
      </c>
      <c r="AD146" s="135">
        <v>0</v>
      </c>
    </row>
    <row r="147" spans="1:30" ht="19.5" customHeight="1">
      <c r="A147" s="5"/>
      <c r="B147" s="117"/>
      <c r="C147" s="136"/>
      <c r="D147" s="71"/>
      <c r="E147" s="72"/>
      <c r="F147" s="73"/>
      <c r="G147" s="73"/>
      <c r="H147" s="73"/>
      <c r="I147" s="73"/>
      <c r="J147" s="183" t="s">
        <v>441</v>
      </c>
      <c r="K147" s="183"/>
      <c r="L147" s="183"/>
      <c r="M147" s="183"/>
      <c r="N147" s="49">
        <v>616</v>
      </c>
      <c r="O147" s="4">
        <v>11</v>
      </c>
      <c r="P147" s="4">
        <v>1</v>
      </c>
      <c r="Q147" s="137" t="s">
        <v>84</v>
      </c>
      <c r="R147" s="4" t="s">
        <v>30</v>
      </c>
      <c r="S147" s="29" t="s">
        <v>402</v>
      </c>
      <c r="T147" s="4">
        <v>0</v>
      </c>
      <c r="U147" s="142">
        <v>0</v>
      </c>
      <c r="V147" s="49"/>
      <c r="W147" s="140"/>
      <c r="X147" s="75">
        <f t="shared" si="26"/>
        <v>100000</v>
      </c>
      <c r="Y147" s="75">
        <f t="shared" si="26"/>
        <v>200000</v>
      </c>
      <c r="Z147" s="75">
        <f t="shared" si="26"/>
        <v>199999.4</v>
      </c>
      <c r="AA147" s="135">
        <f t="shared" si="18"/>
        <v>100000</v>
      </c>
      <c r="AB147" s="135">
        <f t="shared" si="19"/>
        <v>99.9997</v>
      </c>
      <c r="AC147" s="135">
        <v>0</v>
      </c>
      <c r="AD147" s="135">
        <f t="shared" si="21"/>
        <v>99.9997</v>
      </c>
    </row>
    <row r="148" spans="1:30" ht="45" customHeight="1">
      <c r="A148" s="5"/>
      <c r="B148" s="117"/>
      <c r="C148" s="136"/>
      <c r="D148" s="71"/>
      <c r="E148" s="72"/>
      <c r="F148" s="73"/>
      <c r="G148" s="73"/>
      <c r="H148" s="73"/>
      <c r="I148" s="73"/>
      <c r="J148" s="74"/>
      <c r="K148" s="74"/>
      <c r="L148" s="74"/>
      <c r="M148" s="144" t="s">
        <v>442</v>
      </c>
      <c r="N148" s="49">
        <v>616</v>
      </c>
      <c r="O148" s="4">
        <v>11</v>
      </c>
      <c r="P148" s="4">
        <v>1</v>
      </c>
      <c r="Q148" s="137"/>
      <c r="R148" s="4">
        <v>85</v>
      </c>
      <c r="S148" s="29" t="s">
        <v>402</v>
      </c>
      <c r="T148" s="4">
        <v>1</v>
      </c>
      <c r="U148" s="142">
        <v>0</v>
      </c>
      <c r="V148" s="49"/>
      <c r="W148" s="140"/>
      <c r="X148" s="75">
        <f t="shared" si="26"/>
        <v>100000</v>
      </c>
      <c r="Y148" s="75">
        <f t="shared" si="26"/>
        <v>200000</v>
      </c>
      <c r="Z148" s="75">
        <f t="shared" si="26"/>
        <v>199999.4</v>
      </c>
      <c r="AA148" s="168">
        <f t="shared" si="18"/>
        <v>100000</v>
      </c>
      <c r="AB148" s="168">
        <f t="shared" si="19"/>
        <v>99.9997</v>
      </c>
      <c r="AC148" s="168">
        <v>0</v>
      </c>
      <c r="AD148" s="168">
        <f t="shared" si="21"/>
        <v>99.9997</v>
      </c>
    </row>
    <row r="149" spans="1:30" ht="78.75" customHeight="1">
      <c r="A149" s="5"/>
      <c r="B149" s="117"/>
      <c r="C149" s="136"/>
      <c r="D149" s="71"/>
      <c r="E149" s="72"/>
      <c r="F149" s="73"/>
      <c r="G149" s="73"/>
      <c r="H149" s="73"/>
      <c r="I149" s="73"/>
      <c r="J149" s="74"/>
      <c r="K149" s="74"/>
      <c r="L149" s="74"/>
      <c r="M149" s="144" t="s">
        <v>443</v>
      </c>
      <c r="N149" s="49">
        <v>616</v>
      </c>
      <c r="O149" s="4">
        <v>11</v>
      </c>
      <c r="P149" s="4">
        <v>1</v>
      </c>
      <c r="Q149" s="137"/>
      <c r="R149" s="4" t="s">
        <v>30</v>
      </c>
      <c r="S149" s="29" t="s">
        <v>402</v>
      </c>
      <c r="T149" s="4">
        <v>1</v>
      </c>
      <c r="U149" s="142">
        <v>90000</v>
      </c>
      <c r="V149" s="49"/>
      <c r="W149" s="140"/>
      <c r="X149" s="75">
        <f t="shared" si="26"/>
        <v>100000</v>
      </c>
      <c r="Y149" s="75">
        <f t="shared" si="26"/>
        <v>200000</v>
      </c>
      <c r="Z149" s="75">
        <f t="shared" si="26"/>
        <v>199999.4</v>
      </c>
      <c r="AA149" s="135">
        <f t="shared" si="18"/>
        <v>100000</v>
      </c>
      <c r="AB149" s="135">
        <f t="shared" si="19"/>
        <v>99.9997</v>
      </c>
      <c r="AC149" s="135">
        <v>0</v>
      </c>
      <c r="AD149" s="135">
        <f t="shared" si="21"/>
        <v>99.9997</v>
      </c>
    </row>
    <row r="150" spans="1:30" ht="48" customHeight="1">
      <c r="A150" s="5"/>
      <c r="B150" s="117"/>
      <c r="C150" s="136"/>
      <c r="D150" s="71"/>
      <c r="E150" s="72"/>
      <c r="F150" s="73"/>
      <c r="G150" s="73"/>
      <c r="H150" s="73"/>
      <c r="I150" s="73"/>
      <c r="J150" s="183" t="s">
        <v>354</v>
      </c>
      <c r="K150" s="183"/>
      <c r="L150" s="183"/>
      <c r="M150" s="183"/>
      <c r="N150" s="49">
        <v>616</v>
      </c>
      <c r="O150" s="4">
        <v>11</v>
      </c>
      <c r="P150" s="4">
        <v>1</v>
      </c>
      <c r="Q150" s="137" t="s">
        <v>84</v>
      </c>
      <c r="R150" s="4" t="s">
        <v>30</v>
      </c>
      <c r="S150" s="29" t="s">
        <v>402</v>
      </c>
      <c r="T150" s="4">
        <v>1</v>
      </c>
      <c r="U150" s="142">
        <v>91154</v>
      </c>
      <c r="V150" s="49">
        <v>240</v>
      </c>
      <c r="W150" s="140"/>
      <c r="X150" s="75">
        <v>100000</v>
      </c>
      <c r="Y150" s="75">
        <v>200000</v>
      </c>
      <c r="Z150" s="75">
        <v>199999.4</v>
      </c>
      <c r="AA150" s="135">
        <f t="shared" si="18"/>
        <v>100000</v>
      </c>
      <c r="AB150" s="135">
        <f t="shared" si="19"/>
        <v>99.9997</v>
      </c>
      <c r="AC150" s="135">
        <v>0</v>
      </c>
      <c r="AD150" s="135">
        <f t="shared" si="21"/>
        <v>99.9997</v>
      </c>
    </row>
    <row r="151" spans="1:30" ht="24.75" customHeight="1" thickBot="1">
      <c r="A151" s="5"/>
      <c r="B151" s="117"/>
      <c r="C151" s="136"/>
      <c r="D151" s="181" t="s">
        <v>87</v>
      </c>
      <c r="E151" s="181"/>
      <c r="F151" s="181"/>
      <c r="G151" s="181"/>
      <c r="H151" s="181"/>
      <c r="I151" s="181"/>
      <c r="J151" s="181"/>
      <c r="K151" s="181"/>
      <c r="L151" s="181"/>
      <c r="M151" s="181"/>
      <c r="N151" s="54">
        <v>608</v>
      </c>
      <c r="O151" s="23">
        <v>99</v>
      </c>
      <c r="P151" s="23" t="s">
        <v>4</v>
      </c>
      <c r="Q151" s="137" t="s">
        <v>4</v>
      </c>
      <c r="R151" s="23" t="s">
        <v>4</v>
      </c>
      <c r="S151" s="138" t="s">
        <v>4</v>
      </c>
      <c r="T151" s="23" t="s">
        <v>4</v>
      </c>
      <c r="U151" s="139" t="s">
        <v>4</v>
      </c>
      <c r="V151" s="54" t="s">
        <v>4</v>
      </c>
      <c r="W151" s="140"/>
      <c r="X151" s="141">
        <v>0</v>
      </c>
      <c r="Y151" s="141">
        <v>0</v>
      </c>
      <c r="Z151" s="141">
        <v>0</v>
      </c>
      <c r="AA151" s="135">
        <f t="shared" si="18"/>
        <v>0</v>
      </c>
      <c r="AB151" s="135"/>
      <c r="AC151" s="135" t="e">
        <f t="shared" si="20"/>
        <v>#DIV/0!</v>
      </c>
      <c r="AD151" s="135" t="e">
        <f t="shared" si="21"/>
        <v>#DIV/0!</v>
      </c>
    </row>
    <row r="152" spans="1:30" ht="63.75" customHeight="1" hidden="1" thickBot="1">
      <c r="A152" s="3"/>
      <c r="B152" s="120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6"/>
      <c r="N152" s="147">
        <v>608</v>
      </c>
      <c r="O152" s="147">
        <v>0</v>
      </c>
      <c r="P152" s="147">
        <v>0</v>
      </c>
      <c r="Q152" s="148" t="s">
        <v>123</v>
      </c>
      <c r="R152" s="148" t="s">
        <v>4</v>
      </c>
      <c r="S152" s="148" t="s">
        <v>4</v>
      </c>
      <c r="T152" s="148" t="s">
        <v>4</v>
      </c>
      <c r="U152" s="148" t="s">
        <v>4</v>
      </c>
      <c r="V152" s="147" t="s">
        <v>85</v>
      </c>
      <c r="W152" s="147"/>
      <c r="X152" s="149">
        <v>6466640</v>
      </c>
      <c r="Y152" s="149">
        <v>7525400</v>
      </c>
      <c r="Z152" s="149">
        <v>7525400</v>
      </c>
      <c r="AA152" s="135">
        <f t="shared" si="18"/>
        <v>1058760</v>
      </c>
      <c r="AB152" s="135">
        <f t="shared" si="19"/>
        <v>100</v>
      </c>
      <c r="AC152" s="135">
        <f t="shared" si="20"/>
        <v>116.37264483564881</v>
      </c>
      <c r="AD152" s="135">
        <f t="shared" si="21"/>
        <v>100</v>
      </c>
    </row>
    <row r="153" spans="1:30" ht="21" customHeight="1">
      <c r="A153" s="2"/>
      <c r="B153" s="121"/>
      <c r="C153" s="150"/>
      <c r="D153" s="150"/>
      <c r="E153" s="150"/>
      <c r="F153" s="150"/>
      <c r="G153" s="150"/>
      <c r="H153" s="150"/>
      <c r="I153" s="150"/>
      <c r="J153" s="150"/>
      <c r="K153" s="150"/>
      <c r="L153" s="151"/>
      <c r="M153" s="152" t="s">
        <v>86</v>
      </c>
      <c r="N153" s="152"/>
      <c r="O153" s="152"/>
      <c r="P153" s="152"/>
      <c r="Q153" s="152"/>
      <c r="R153" s="152"/>
      <c r="S153" s="152"/>
      <c r="T153" s="152"/>
      <c r="U153" s="152"/>
      <c r="V153" s="152"/>
      <c r="W153" s="153"/>
      <c r="X153" s="192">
        <f>X15</f>
        <v>22339758</v>
      </c>
      <c r="Y153" s="192">
        <f>Y15</f>
        <v>28597500.560000002</v>
      </c>
      <c r="Z153" s="193">
        <f>Z15</f>
        <v>28048015.94</v>
      </c>
      <c r="AA153" s="141">
        <f t="shared" si="18"/>
        <v>6257742.560000002</v>
      </c>
      <c r="AB153" s="135">
        <f t="shared" si="19"/>
        <v>98.07855718422967</v>
      </c>
      <c r="AC153" s="135">
        <f t="shared" si="20"/>
        <v>125.5520133208247</v>
      </c>
      <c r="AD153" s="135">
        <f t="shared" si="21"/>
        <v>98.07855718422967</v>
      </c>
    </row>
    <row r="154" spans="1:28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"/>
      <c r="Q154" s="1"/>
      <c r="R154" s="1"/>
      <c r="S154" s="1"/>
      <c r="T154" s="1"/>
      <c r="U154" s="1"/>
      <c r="V154" s="1"/>
      <c r="W154" s="1"/>
      <c r="X154" s="79"/>
      <c r="Y154" s="2"/>
      <c r="Z154" s="1"/>
      <c r="AA154" s="1"/>
      <c r="AB154" s="79"/>
    </row>
  </sheetData>
  <sheetProtection/>
  <mergeCells count="94">
    <mergeCell ref="J138:M138"/>
    <mergeCell ref="D151:M151"/>
    <mergeCell ref="F142:M142"/>
    <mergeCell ref="G143:M143"/>
    <mergeCell ref="H144:M144"/>
    <mergeCell ref="I145:M145"/>
    <mergeCell ref="M9:AD9"/>
    <mergeCell ref="M10:AD10"/>
    <mergeCell ref="J146:M146"/>
    <mergeCell ref="J147:M147"/>
    <mergeCell ref="J137:M137"/>
    <mergeCell ref="J136:M136"/>
    <mergeCell ref="F129:M129"/>
    <mergeCell ref="I130:M130"/>
    <mergeCell ref="J131:M131"/>
    <mergeCell ref="F132:M132"/>
    <mergeCell ref="J150:M150"/>
    <mergeCell ref="J139:M139"/>
    <mergeCell ref="D140:M140"/>
    <mergeCell ref="E141:M141"/>
    <mergeCell ref="G133:M133"/>
    <mergeCell ref="H124:M124"/>
    <mergeCell ref="I125:M125"/>
    <mergeCell ref="J126:M126"/>
    <mergeCell ref="D127:M127"/>
    <mergeCell ref="E128:M128"/>
    <mergeCell ref="I135:M135"/>
    <mergeCell ref="H134:M134"/>
    <mergeCell ref="G120:M120"/>
    <mergeCell ref="H121:M121"/>
    <mergeCell ref="I122:M122"/>
    <mergeCell ref="J123:M123"/>
    <mergeCell ref="I107:M107"/>
    <mergeCell ref="J109:M109"/>
    <mergeCell ref="E118:M118"/>
    <mergeCell ref="F119:M119"/>
    <mergeCell ref="J94:M94"/>
    <mergeCell ref="D99:M99"/>
    <mergeCell ref="E100:M100"/>
    <mergeCell ref="H106:M106"/>
    <mergeCell ref="G87:M87"/>
    <mergeCell ref="H88:M88"/>
    <mergeCell ref="I89:M89"/>
    <mergeCell ref="J90:M90"/>
    <mergeCell ref="H91:M91"/>
    <mergeCell ref="I92:M92"/>
    <mergeCell ref="H78:M78"/>
    <mergeCell ref="I79:M79"/>
    <mergeCell ref="J80:M80"/>
    <mergeCell ref="D84:M84"/>
    <mergeCell ref="E85:M85"/>
    <mergeCell ref="F86:M86"/>
    <mergeCell ref="F72:M72"/>
    <mergeCell ref="I73:M73"/>
    <mergeCell ref="J74:M74"/>
    <mergeCell ref="E75:M75"/>
    <mergeCell ref="F76:M76"/>
    <mergeCell ref="G77:M77"/>
    <mergeCell ref="H66:M66"/>
    <mergeCell ref="I67:M67"/>
    <mergeCell ref="J68:M68"/>
    <mergeCell ref="J69:M69"/>
    <mergeCell ref="D70:M70"/>
    <mergeCell ref="E71:M71"/>
    <mergeCell ref="J56:M56"/>
    <mergeCell ref="J57:M57"/>
    <mergeCell ref="J62:M62"/>
    <mergeCell ref="D63:M63"/>
    <mergeCell ref="E64:M64"/>
    <mergeCell ref="F65:M65"/>
    <mergeCell ref="E47:M47"/>
    <mergeCell ref="F48:M48"/>
    <mergeCell ref="I49:M49"/>
    <mergeCell ref="J50:M50"/>
    <mergeCell ref="J55:M55"/>
    <mergeCell ref="J54:M54"/>
    <mergeCell ref="H30:M30"/>
    <mergeCell ref="I31:M31"/>
    <mergeCell ref="J33:M33"/>
    <mergeCell ref="J34:M34"/>
    <mergeCell ref="J41:M41"/>
    <mergeCell ref="J42:M42"/>
    <mergeCell ref="F18:M18"/>
    <mergeCell ref="H19:M19"/>
    <mergeCell ref="I20:M20"/>
    <mergeCell ref="J21:M21"/>
    <mergeCell ref="E28:M28"/>
    <mergeCell ref="F29:M29"/>
    <mergeCell ref="AB5:AC5"/>
    <mergeCell ref="E17:M17"/>
    <mergeCell ref="R13:U13"/>
    <mergeCell ref="R14:U14"/>
    <mergeCell ref="C15:M15"/>
    <mergeCell ref="D16:M16"/>
  </mergeCells>
  <printOptions/>
  <pageMargins left="0.3937007874015748" right="0.3937007874015748" top="0.8267716535433072" bottom="0.3937007874015748" header="0.15748031496062992" footer="0.1968503937007874"/>
  <pageSetup fitToHeight="15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showGridLines="0" zoomScalePageLayoutView="0" workbookViewId="0" topLeftCell="A25">
      <selection activeCell="Y48" sqref="Y48:AA48"/>
    </sheetView>
  </sheetViews>
  <sheetFormatPr defaultColWidth="9.140625" defaultRowHeight="15"/>
  <cols>
    <col min="1" max="1" width="0.5625" style="80" customWidth="1"/>
    <col min="2" max="13" width="0" style="80" hidden="1" customWidth="1"/>
    <col min="14" max="14" width="50.00390625" style="80" customWidth="1"/>
    <col min="15" max="15" width="0" style="80" hidden="1" customWidth="1"/>
    <col min="16" max="16" width="5.421875" style="80" customWidth="1"/>
    <col min="17" max="17" width="5.28125" style="80" customWidth="1"/>
    <col min="18" max="24" width="0" style="80" hidden="1" customWidth="1"/>
    <col min="25" max="25" width="16.8515625" style="80" customWidth="1"/>
    <col min="26" max="26" width="16.7109375" style="80" customWidth="1"/>
    <col min="27" max="27" width="14.8515625" style="80" customWidth="1"/>
    <col min="28" max="28" width="0" style="80" hidden="1" customWidth="1"/>
    <col min="29" max="29" width="15.00390625" style="80" customWidth="1"/>
    <col min="30" max="31" width="12.140625" style="80" customWidth="1"/>
    <col min="32" max="16384" width="9.140625" style="80" customWidth="1"/>
  </cols>
  <sheetData>
    <row r="1" spans="1:29" ht="12.75" customHeight="1">
      <c r="A1" s="18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79"/>
      <c r="Z1" s="16"/>
      <c r="AA1" s="79"/>
      <c r="AB1" s="1"/>
      <c r="AC1" s="79"/>
    </row>
    <row r="2" spans="1:30" ht="12.75" customHeight="1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9"/>
      <c r="X2" s="17"/>
      <c r="AA2" s="79"/>
      <c r="AB2" s="1"/>
      <c r="AC2" s="24" t="s">
        <v>344</v>
      </c>
      <c r="AD2" s="16"/>
    </row>
    <row r="3" spans="1:30" ht="12.75" customHeight="1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9"/>
      <c r="X3" s="17"/>
      <c r="AA3" s="79"/>
      <c r="AB3" s="1"/>
      <c r="AC3" s="24" t="s">
        <v>122</v>
      </c>
      <c r="AD3" s="16"/>
    </row>
    <row r="4" spans="1:30" ht="12.75" customHeight="1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9"/>
      <c r="X4" s="17"/>
      <c r="AA4" s="1"/>
      <c r="AB4" s="1"/>
      <c r="AC4" s="24" t="s">
        <v>121</v>
      </c>
      <c r="AD4" s="16"/>
    </row>
    <row r="5" spans="1:30" ht="12.75" customHeight="1">
      <c r="A5" s="1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"/>
      <c r="P5" s="2"/>
      <c r="Q5" s="79"/>
      <c r="R5" s="20"/>
      <c r="S5" s="22"/>
      <c r="T5" s="20"/>
      <c r="U5" s="20"/>
      <c r="V5" s="20"/>
      <c r="W5" s="19"/>
      <c r="X5" s="21"/>
      <c r="AA5" s="14"/>
      <c r="AB5" s="1"/>
      <c r="AC5" s="24" t="s">
        <v>403</v>
      </c>
      <c r="AD5" s="20"/>
    </row>
    <row r="6" spans="1:30" ht="18.75" customHeight="1">
      <c r="A6" s="1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9"/>
      <c r="X6" s="17"/>
      <c r="AA6" s="79"/>
      <c r="AB6" s="1"/>
      <c r="AC6" s="24" t="s">
        <v>487</v>
      </c>
      <c r="AD6" s="16"/>
    </row>
    <row r="7" spans="1:31" ht="9.75" customHeight="1">
      <c r="A7" s="1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  <c r="AA7" s="1"/>
      <c r="AB7" s="1"/>
      <c r="AC7" s="79"/>
      <c r="AE7" s="81"/>
    </row>
    <row r="8" spans="1:29" ht="0.75" customHeight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"/>
      <c r="AC8" s="79"/>
    </row>
    <row r="9" spans="1:29" ht="0.7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"/>
      <c r="AC9" s="79"/>
    </row>
    <row r="10" spans="1:29" ht="0.75" customHeight="1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"/>
      <c r="AC10" s="79"/>
    </row>
    <row r="11" spans="2:31" ht="16.5" customHeight="1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173" t="s">
        <v>404</v>
      </c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</row>
    <row r="12" spans="1:31" ht="26.25" customHeight="1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85" t="s">
        <v>347</v>
      </c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</row>
    <row r="13" spans="1:31" ht="19.5" customHeight="1">
      <c r="A13" s="1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5"/>
      <c r="O13" s="25"/>
      <c r="P13" s="2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"/>
      <c r="AC13" s="79"/>
      <c r="AD13" s="82"/>
      <c r="AE13" s="56" t="s">
        <v>120</v>
      </c>
    </row>
    <row r="14" spans="1:29" ht="12.75" customHeight="1" hidden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15"/>
      <c r="AA14" s="15"/>
      <c r="AB14" s="1"/>
      <c r="AC14" s="79"/>
    </row>
    <row r="15" spans="1:29" ht="2.25" customHeight="1" hidden="1" thickBot="1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9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2"/>
      <c r="AA15" s="53" t="s">
        <v>120</v>
      </c>
      <c r="AB15" s="1"/>
      <c r="AC15" s="79"/>
    </row>
    <row r="16" spans="1:31" ht="65.25" customHeight="1" thickBot="1">
      <c r="A16" s="3"/>
      <c r="B16" s="8"/>
      <c r="C16" s="115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 t="s">
        <v>119</v>
      </c>
      <c r="O16" s="124" t="s">
        <v>118</v>
      </c>
      <c r="P16" s="124" t="s">
        <v>117</v>
      </c>
      <c r="Q16" s="124" t="s">
        <v>116</v>
      </c>
      <c r="R16" s="124" t="s">
        <v>115</v>
      </c>
      <c r="S16" s="178" t="s">
        <v>114</v>
      </c>
      <c r="T16" s="178"/>
      <c r="U16" s="178"/>
      <c r="V16" s="178"/>
      <c r="W16" s="124" t="s">
        <v>113</v>
      </c>
      <c r="X16" s="124" t="s">
        <v>112</v>
      </c>
      <c r="Y16" s="105" t="s">
        <v>488</v>
      </c>
      <c r="Z16" s="105" t="s">
        <v>489</v>
      </c>
      <c r="AA16" s="105" t="s">
        <v>490</v>
      </c>
      <c r="AB16" s="105" t="s">
        <v>340</v>
      </c>
      <c r="AC16" s="123" t="s">
        <v>340</v>
      </c>
      <c r="AD16" s="105" t="s">
        <v>341</v>
      </c>
      <c r="AE16" s="105" t="s">
        <v>342</v>
      </c>
    </row>
    <row r="17" spans="1:31" ht="12" customHeight="1" thickBot="1">
      <c r="A17" s="6"/>
      <c r="B17" s="7"/>
      <c r="C17" s="154"/>
      <c r="D17" s="126"/>
      <c r="E17" s="127"/>
      <c r="F17" s="127"/>
      <c r="G17" s="127"/>
      <c r="H17" s="127"/>
      <c r="I17" s="127"/>
      <c r="J17" s="127"/>
      <c r="K17" s="127"/>
      <c r="L17" s="127"/>
      <c r="M17" s="127"/>
      <c r="N17" s="157">
        <v>1</v>
      </c>
      <c r="O17" s="157">
        <v>2</v>
      </c>
      <c r="P17" s="157">
        <v>2</v>
      </c>
      <c r="Q17" s="157">
        <v>3</v>
      </c>
      <c r="R17" s="157">
        <v>5</v>
      </c>
      <c r="S17" s="187">
        <v>5</v>
      </c>
      <c r="T17" s="187"/>
      <c r="U17" s="187"/>
      <c r="V17" s="187"/>
      <c r="W17" s="157">
        <v>6</v>
      </c>
      <c r="X17" s="157">
        <v>7</v>
      </c>
      <c r="Y17" s="157">
        <v>4</v>
      </c>
      <c r="Z17" s="157">
        <v>5</v>
      </c>
      <c r="AA17" s="157">
        <v>6</v>
      </c>
      <c r="AB17" s="157">
        <v>6</v>
      </c>
      <c r="AC17" s="157">
        <v>6</v>
      </c>
      <c r="AD17" s="157">
        <v>6</v>
      </c>
      <c r="AE17" s="157">
        <v>6</v>
      </c>
    </row>
    <row r="18" spans="1:31" ht="27.75" customHeight="1">
      <c r="A18" s="5"/>
      <c r="B18" s="27"/>
      <c r="C18" s="155"/>
      <c r="D18" s="181" t="s">
        <v>111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23">
        <v>1</v>
      </c>
      <c r="Q18" s="23" t="s">
        <v>89</v>
      </c>
      <c r="R18" s="158" t="s">
        <v>123</v>
      </c>
      <c r="S18" s="4" t="s">
        <v>89</v>
      </c>
      <c r="T18" s="29" t="s">
        <v>90</v>
      </c>
      <c r="U18" s="4" t="s">
        <v>89</v>
      </c>
      <c r="V18" s="142" t="s">
        <v>88</v>
      </c>
      <c r="W18" s="186"/>
      <c r="X18" s="186"/>
      <c r="Y18" s="159">
        <f>Y19+Y20+Y21+Y23</f>
        <v>12798674</v>
      </c>
      <c r="Z18" s="159">
        <f>Z19+Z21+Z23+Z20+Z22</f>
        <v>13119417</v>
      </c>
      <c r="AA18" s="159">
        <f>AA19+AA20+AA21+AA23+AA22</f>
        <v>12989075.9</v>
      </c>
      <c r="AB18" s="159">
        <v>100</v>
      </c>
      <c r="AC18" s="159">
        <f>Z18-Y18</f>
        <v>320743</v>
      </c>
      <c r="AD18" s="159">
        <f>AA18*100/Y18</f>
        <v>101.48766895695601</v>
      </c>
      <c r="AE18" s="159">
        <f>AA18*100/Z18</f>
        <v>99.00650234686496</v>
      </c>
    </row>
    <row r="19" spans="1:31" ht="49.5" customHeight="1">
      <c r="A19" s="5"/>
      <c r="B19" s="28"/>
      <c r="C19" s="156"/>
      <c r="D19" s="71"/>
      <c r="E19" s="177" t="s">
        <v>110</v>
      </c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4">
        <v>1</v>
      </c>
      <c r="Q19" s="4">
        <v>2</v>
      </c>
      <c r="R19" s="158" t="s">
        <v>123</v>
      </c>
      <c r="S19" s="4" t="s">
        <v>89</v>
      </c>
      <c r="T19" s="29" t="s">
        <v>90</v>
      </c>
      <c r="U19" s="4" t="s">
        <v>89</v>
      </c>
      <c r="V19" s="142" t="s">
        <v>88</v>
      </c>
      <c r="W19" s="188"/>
      <c r="X19" s="188"/>
      <c r="Y19" s="160">
        <v>1282650</v>
      </c>
      <c r="Z19" s="160">
        <v>1252481</v>
      </c>
      <c r="AA19" s="160">
        <v>1252479.8</v>
      </c>
      <c r="AB19" s="160">
        <v>100</v>
      </c>
      <c r="AC19" s="159">
        <f aca="true" t="shared" si="0" ref="AC19:AC48">Z19-Y19</f>
        <v>-30169</v>
      </c>
      <c r="AD19" s="159">
        <f aca="true" t="shared" si="1" ref="AD19:AD48">AA19*100/Y19</f>
        <v>97.64782286672124</v>
      </c>
      <c r="AE19" s="159">
        <f aca="true" t="shared" si="2" ref="AE19:AE48">AA19*100/Z19</f>
        <v>99.99990419016336</v>
      </c>
    </row>
    <row r="20" spans="1:31" ht="65.25" customHeight="1">
      <c r="A20" s="5"/>
      <c r="B20" s="28"/>
      <c r="C20" s="156"/>
      <c r="D20" s="71"/>
      <c r="E20" s="177" t="s">
        <v>109</v>
      </c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4">
        <v>1</v>
      </c>
      <c r="Q20" s="4">
        <v>4</v>
      </c>
      <c r="R20" s="158" t="s">
        <v>123</v>
      </c>
      <c r="S20" s="4" t="s">
        <v>89</v>
      </c>
      <c r="T20" s="29" t="s">
        <v>90</v>
      </c>
      <c r="U20" s="4" t="s">
        <v>89</v>
      </c>
      <c r="V20" s="142" t="s">
        <v>88</v>
      </c>
      <c r="W20" s="188"/>
      <c r="X20" s="188"/>
      <c r="Y20" s="160">
        <v>3604201</v>
      </c>
      <c r="Z20" s="160">
        <v>3693219</v>
      </c>
      <c r="AA20" s="160">
        <v>3651147.28</v>
      </c>
      <c r="AB20" s="160">
        <v>100</v>
      </c>
      <c r="AC20" s="159">
        <f t="shared" si="0"/>
        <v>89018</v>
      </c>
      <c r="AD20" s="159">
        <f t="shared" si="1"/>
        <v>101.30254333762184</v>
      </c>
      <c r="AE20" s="159">
        <f t="shared" si="2"/>
        <v>98.86083874257118</v>
      </c>
    </row>
    <row r="21" spans="1:31" ht="54" customHeight="1">
      <c r="A21" s="5"/>
      <c r="B21" s="28"/>
      <c r="C21" s="156"/>
      <c r="D21" s="71"/>
      <c r="E21" s="177" t="s">
        <v>329</v>
      </c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4">
        <v>1</v>
      </c>
      <c r="Q21" s="4">
        <v>6</v>
      </c>
      <c r="R21" s="158" t="s">
        <v>123</v>
      </c>
      <c r="S21" s="4" t="s">
        <v>89</v>
      </c>
      <c r="T21" s="29" t="s">
        <v>90</v>
      </c>
      <c r="U21" s="4" t="s">
        <v>89</v>
      </c>
      <c r="V21" s="142" t="s">
        <v>88</v>
      </c>
      <c r="W21" s="188"/>
      <c r="X21" s="188"/>
      <c r="Y21" s="160">
        <v>55400</v>
      </c>
      <c r="Z21" s="160">
        <v>55400</v>
      </c>
      <c r="AA21" s="160">
        <v>55400</v>
      </c>
      <c r="AB21" s="160">
        <v>100</v>
      </c>
      <c r="AC21" s="159">
        <f t="shared" si="0"/>
        <v>0</v>
      </c>
      <c r="AD21" s="159">
        <v>0</v>
      </c>
      <c r="AE21" s="159">
        <f t="shared" si="2"/>
        <v>100</v>
      </c>
    </row>
    <row r="22" spans="1:31" ht="31.5" customHeight="1">
      <c r="A22" s="5"/>
      <c r="B22" s="28"/>
      <c r="C22" s="156"/>
      <c r="D22" s="71"/>
      <c r="E22" s="72"/>
      <c r="F22" s="72"/>
      <c r="G22" s="72"/>
      <c r="H22" s="72"/>
      <c r="I22" s="72"/>
      <c r="J22" s="72"/>
      <c r="K22" s="72"/>
      <c r="L22" s="72"/>
      <c r="M22" s="72"/>
      <c r="N22" s="72" t="s">
        <v>482</v>
      </c>
      <c r="O22" s="72"/>
      <c r="P22" s="4">
        <v>1</v>
      </c>
      <c r="Q22" s="4">
        <v>7</v>
      </c>
      <c r="R22" s="158"/>
      <c r="S22" s="4"/>
      <c r="T22" s="29"/>
      <c r="U22" s="4"/>
      <c r="V22" s="142"/>
      <c r="W22" s="49"/>
      <c r="X22" s="49"/>
      <c r="Y22" s="160">
        <v>0</v>
      </c>
      <c r="Z22" s="160">
        <v>77200</v>
      </c>
      <c r="AA22" s="160">
        <v>77064.5</v>
      </c>
      <c r="AB22" s="160"/>
      <c r="AC22" s="159">
        <f t="shared" si="0"/>
        <v>77200</v>
      </c>
      <c r="AD22" s="159">
        <v>0</v>
      </c>
      <c r="AE22" s="159">
        <f t="shared" si="2"/>
        <v>99.82448186528498</v>
      </c>
    </row>
    <row r="23" spans="1:31" ht="17.25" customHeight="1">
      <c r="A23" s="5"/>
      <c r="B23" s="28"/>
      <c r="C23" s="156"/>
      <c r="D23" s="71"/>
      <c r="E23" s="177" t="s">
        <v>108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4">
        <v>1</v>
      </c>
      <c r="Q23" s="4">
        <v>13</v>
      </c>
      <c r="R23" s="158" t="s">
        <v>123</v>
      </c>
      <c r="S23" s="4" t="s">
        <v>89</v>
      </c>
      <c r="T23" s="29" t="s">
        <v>90</v>
      </c>
      <c r="U23" s="4" t="s">
        <v>89</v>
      </c>
      <c r="V23" s="142" t="s">
        <v>88</v>
      </c>
      <c r="W23" s="188"/>
      <c r="X23" s="188"/>
      <c r="Y23" s="160">
        <v>7856423</v>
      </c>
      <c r="Z23" s="160">
        <v>8041117</v>
      </c>
      <c r="AA23" s="160">
        <v>7952984.32</v>
      </c>
      <c r="AB23" s="160">
        <v>100</v>
      </c>
      <c r="AC23" s="159">
        <f t="shared" si="0"/>
        <v>184694</v>
      </c>
      <c r="AD23" s="159">
        <f t="shared" si="1"/>
        <v>101.22907486014945</v>
      </c>
      <c r="AE23" s="159">
        <f t="shared" si="2"/>
        <v>98.903974659242</v>
      </c>
    </row>
    <row r="24" spans="1:31" ht="21" customHeight="1">
      <c r="A24" s="5"/>
      <c r="B24" s="28"/>
      <c r="C24" s="156"/>
      <c r="D24" s="181" t="s">
        <v>107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23">
        <v>2</v>
      </c>
      <c r="Q24" s="23" t="s">
        <v>89</v>
      </c>
      <c r="R24" s="158" t="s">
        <v>123</v>
      </c>
      <c r="S24" s="4" t="s">
        <v>89</v>
      </c>
      <c r="T24" s="29" t="s">
        <v>90</v>
      </c>
      <c r="U24" s="4" t="s">
        <v>89</v>
      </c>
      <c r="V24" s="142" t="s">
        <v>88</v>
      </c>
      <c r="W24" s="186"/>
      <c r="X24" s="186"/>
      <c r="Y24" s="159">
        <f>Y25</f>
        <v>261700</v>
      </c>
      <c r="Z24" s="159">
        <f>Z25</f>
        <v>278000</v>
      </c>
      <c r="AA24" s="159">
        <f>AA25</f>
        <v>278000</v>
      </c>
      <c r="AB24" s="159">
        <v>100</v>
      </c>
      <c r="AC24" s="159">
        <f t="shared" si="0"/>
        <v>16300</v>
      </c>
      <c r="AD24" s="159">
        <f t="shared" si="1"/>
        <v>106.22850592281237</v>
      </c>
      <c r="AE24" s="159">
        <f t="shared" si="2"/>
        <v>100</v>
      </c>
    </row>
    <row r="25" spans="1:31" ht="16.5" customHeight="1">
      <c r="A25" s="5"/>
      <c r="B25" s="28"/>
      <c r="C25" s="156"/>
      <c r="D25" s="71"/>
      <c r="E25" s="177" t="s">
        <v>106</v>
      </c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4">
        <v>2</v>
      </c>
      <c r="Q25" s="4">
        <v>3</v>
      </c>
      <c r="R25" s="158" t="s">
        <v>123</v>
      </c>
      <c r="S25" s="4" t="s">
        <v>89</v>
      </c>
      <c r="T25" s="29" t="s">
        <v>90</v>
      </c>
      <c r="U25" s="4" t="s">
        <v>89</v>
      </c>
      <c r="V25" s="142" t="s">
        <v>88</v>
      </c>
      <c r="W25" s="188"/>
      <c r="X25" s="188"/>
      <c r="Y25" s="160">
        <v>261700</v>
      </c>
      <c r="Z25" s="160">
        <v>278000</v>
      </c>
      <c r="AA25" s="160">
        <v>278000</v>
      </c>
      <c r="AB25" s="160">
        <v>100</v>
      </c>
      <c r="AC25" s="159">
        <f t="shared" si="0"/>
        <v>16300</v>
      </c>
      <c r="AD25" s="159">
        <f t="shared" si="1"/>
        <v>106.22850592281237</v>
      </c>
      <c r="AE25" s="159">
        <f t="shared" si="2"/>
        <v>100</v>
      </c>
    </row>
    <row r="26" spans="1:31" ht="29.25" customHeight="1">
      <c r="A26" s="5"/>
      <c r="B26" s="28"/>
      <c r="C26" s="156"/>
      <c r="D26" s="181" t="s">
        <v>105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23">
        <v>3</v>
      </c>
      <c r="Q26" s="23" t="s">
        <v>89</v>
      </c>
      <c r="R26" s="158" t="s">
        <v>123</v>
      </c>
      <c r="S26" s="4" t="s">
        <v>89</v>
      </c>
      <c r="T26" s="29" t="s">
        <v>90</v>
      </c>
      <c r="U26" s="4" t="s">
        <v>89</v>
      </c>
      <c r="V26" s="142" t="s">
        <v>88</v>
      </c>
      <c r="W26" s="186"/>
      <c r="X26" s="186"/>
      <c r="Y26" s="159">
        <f>Y27+Y28+Y29+Y30</f>
        <v>376480</v>
      </c>
      <c r="Z26" s="159">
        <f>Z27+Z28+Z29+Z30</f>
        <v>318980</v>
      </c>
      <c r="AA26" s="159">
        <f>AA27+AA28+AA29+AA30</f>
        <v>297200</v>
      </c>
      <c r="AB26" s="159">
        <v>100</v>
      </c>
      <c r="AC26" s="159">
        <f t="shared" si="0"/>
        <v>-57500</v>
      </c>
      <c r="AD26" s="159">
        <f t="shared" si="1"/>
        <v>78.94177645558861</v>
      </c>
      <c r="AE26" s="159">
        <f t="shared" si="2"/>
        <v>93.17198570443288</v>
      </c>
    </row>
    <row r="27" spans="1:31" ht="16.5" customHeight="1">
      <c r="A27" s="5"/>
      <c r="B27" s="28"/>
      <c r="C27" s="156"/>
      <c r="D27" s="71"/>
      <c r="E27" s="177" t="s">
        <v>104</v>
      </c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4">
        <v>3</v>
      </c>
      <c r="Q27" s="4">
        <v>4</v>
      </c>
      <c r="R27" s="158" t="s">
        <v>123</v>
      </c>
      <c r="S27" s="4" t="s">
        <v>89</v>
      </c>
      <c r="T27" s="29" t="s">
        <v>90</v>
      </c>
      <c r="U27" s="4" t="s">
        <v>89</v>
      </c>
      <c r="V27" s="142" t="s">
        <v>88</v>
      </c>
      <c r="W27" s="188"/>
      <c r="X27" s="188"/>
      <c r="Y27" s="160">
        <v>23500</v>
      </c>
      <c r="Z27" s="160">
        <v>23500</v>
      </c>
      <c r="AA27" s="160">
        <v>23500</v>
      </c>
      <c r="AB27" s="160">
        <v>100</v>
      </c>
      <c r="AC27" s="159">
        <f t="shared" si="0"/>
        <v>0</v>
      </c>
      <c r="AD27" s="159">
        <f t="shared" si="1"/>
        <v>100</v>
      </c>
      <c r="AE27" s="159">
        <f t="shared" si="2"/>
        <v>100</v>
      </c>
    </row>
    <row r="28" spans="1:31" ht="0.75" customHeight="1">
      <c r="A28" s="5"/>
      <c r="B28" s="28"/>
      <c r="C28" s="156"/>
      <c r="D28" s="71"/>
      <c r="E28" s="177" t="s">
        <v>103</v>
      </c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4">
        <v>3</v>
      </c>
      <c r="Q28" s="4">
        <v>9</v>
      </c>
      <c r="R28" s="158" t="s">
        <v>123</v>
      </c>
      <c r="S28" s="4" t="s">
        <v>89</v>
      </c>
      <c r="T28" s="29" t="s">
        <v>90</v>
      </c>
      <c r="U28" s="4" t="s">
        <v>89</v>
      </c>
      <c r="V28" s="142" t="s">
        <v>88</v>
      </c>
      <c r="W28" s="188"/>
      <c r="X28" s="188"/>
      <c r="Y28" s="160">
        <v>0</v>
      </c>
      <c r="Z28" s="160">
        <v>0</v>
      </c>
      <c r="AA28" s="160">
        <v>0</v>
      </c>
      <c r="AB28" s="160">
        <v>0</v>
      </c>
      <c r="AC28" s="159">
        <f t="shared" si="0"/>
        <v>0</v>
      </c>
      <c r="AD28" s="159" t="e">
        <f t="shared" si="1"/>
        <v>#DIV/0!</v>
      </c>
      <c r="AE28" s="159" t="e">
        <f t="shared" si="2"/>
        <v>#DIV/0!</v>
      </c>
    </row>
    <row r="29" spans="1:31" ht="12.75" customHeight="1">
      <c r="A29" s="5"/>
      <c r="B29" s="28"/>
      <c r="C29" s="156"/>
      <c r="D29" s="71"/>
      <c r="E29" s="177" t="s">
        <v>102</v>
      </c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4">
        <v>3</v>
      </c>
      <c r="Q29" s="4">
        <v>10</v>
      </c>
      <c r="R29" s="158" t="s">
        <v>123</v>
      </c>
      <c r="S29" s="4" t="s">
        <v>89</v>
      </c>
      <c r="T29" s="29" t="s">
        <v>90</v>
      </c>
      <c r="U29" s="4" t="s">
        <v>89</v>
      </c>
      <c r="V29" s="142" t="s">
        <v>88</v>
      </c>
      <c r="W29" s="188"/>
      <c r="X29" s="188"/>
      <c r="Y29" s="160">
        <v>352980</v>
      </c>
      <c r="Z29" s="160">
        <v>295480</v>
      </c>
      <c r="AA29" s="160">
        <v>273700</v>
      </c>
      <c r="AB29" s="160">
        <v>100</v>
      </c>
      <c r="AC29" s="159">
        <f t="shared" si="0"/>
        <v>-57500</v>
      </c>
      <c r="AD29" s="159">
        <v>0</v>
      </c>
      <c r="AE29" s="159">
        <f t="shared" si="2"/>
        <v>92.6289427372411</v>
      </c>
    </row>
    <row r="30" spans="1:31" ht="44.25" customHeight="1" hidden="1">
      <c r="A30" s="5"/>
      <c r="B30" s="28"/>
      <c r="C30" s="156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 t="s">
        <v>405</v>
      </c>
      <c r="O30" s="72"/>
      <c r="P30" s="4">
        <v>3</v>
      </c>
      <c r="Q30" s="4">
        <v>14</v>
      </c>
      <c r="R30" s="158"/>
      <c r="S30" s="4"/>
      <c r="T30" s="29"/>
      <c r="U30" s="4"/>
      <c r="V30" s="142"/>
      <c r="W30" s="49"/>
      <c r="X30" s="49"/>
      <c r="Y30" s="160"/>
      <c r="Z30" s="160"/>
      <c r="AA30" s="160"/>
      <c r="AB30" s="160"/>
      <c r="AC30" s="160">
        <f t="shared" si="0"/>
        <v>0</v>
      </c>
      <c r="AD30" s="160"/>
      <c r="AE30" s="160" t="e">
        <f t="shared" si="2"/>
        <v>#DIV/0!</v>
      </c>
    </row>
    <row r="31" spans="1:31" ht="17.25" customHeight="1">
      <c r="A31" s="5"/>
      <c r="B31" s="28"/>
      <c r="C31" s="156"/>
      <c r="D31" s="181" t="s">
        <v>101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23">
        <v>4</v>
      </c>
      <c r="Q31" s="23" t="s">
        <v>89</v>
      </c>
      <c r="R31" s="158" t="s">
        <v>123</v>
      </c>
      <c r="S31" s="4" t="s">
        <v>89</v>
      </c>
      <c r="T31" s="29" t="s">
        <v>90</v>
      </c>
      <c r="U31" s="4" t="s">
        <v>89</v>
      </c>
      <c r="V31" s="142" t="s">
        <v>88</v>
      </c>
      <c r="W31" s="186"/>
      <c r="X31" s="186"/>
      <c r="Y31" s="159">
        <f>Y32+Y34</f>
        <v>2430974</v>
      </c>
      <c r="Z31" s="159">
        <f>Z32+Z34</f>
        <v>4387106.75</v>
      </c>
      <c r="AA31" s="159">
        <f>AA32+AA34</f>
        <v>4011166.78</v>
      </c>
      <c r="AB31" s="159">
        <f>AB32+AB33</f>
        <v>57.6</v>
      </c>
      <c r="AC31" s="159">
        <f t="shared" si="0"/>
        <v>1956132.75</v>
      </c>
      <c r="AD31" s="159">
        <f t="shared" si="1"/>
        <v>165.0024549830644</v>
      </c>
      <c r="AE31" s="159">
        <f t="shared" si="2"/>
        <v>91.43079958106786</v>
      </c>
    </row>
    <row r="32" spans="1:31" ht="16.5" customHeight="1">
      <c r="A32" s="5"/>
      <c r="B32" s="28"/>
      <c r="C32" s="156"/>
      <c r="D32" s="71"/>
      <c r="E32" s="177" t="s">
        <v>100</v>
      </c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4">
        <v>4</v>
      </c>
      <c r="Q32" s="4">
        <v>9</v>
      </c>
      <c r="R32" s="158" t="s">
        <v>123</v>
      </c>
      <c r="S32" s="4" t="s">
        <v>89</v>
      </c>
      <c r="T32" s="29" t="s">
        <v>90</v>
      </c>
      <c r="U32" s="4" t="s">
        <v>89</v>
      </c>
      <c r="V32" s="142" t="s">
        <v>88</v>
      </c>
      <c r="W32" s="188"/>
      <c r="X32" s="188"/>
      <c r="Y32" s="160">
        <v>2358558</v>
      </c>
      <c r="Z32" s="160">
        <v>3730306.75</v>
      </c>
      <c r="AA32" s="160">
        <v>3354366.78</v>
      </c>
      <c r="AB32" s="160">
        <v>57.6</v>
      </c>
      <c r="AC32" s="159">
        <f t="shared" si="0"/>
        <v>1371748.75</v>
      </c>
      <c r="AD32" s="159">
        <f t="shared" si="1"/>
        <v>142.2210850867352</v>
      </c>
      <c r="AE32" s="159">
        <f t="shared" si="2"/>
        <v>89.92200922886569</v>
      </c>
    </row>
    <row r="33" spans="1:31" ht="4.5" customHeight="1" hidden="1" thickBot="1">
      <c r="A33" s="5"/>
      <c r="B33" s="28"/>
      <c r="C33" s="156"/>
      <c r="D33" s="71"/>
      <c r="E33" s="177" t="s">
        <v>99</v>
      </c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4">
        <v>4</v>
      </c>
      <c r="Q33" s="4">
        <v>12</v>
      </c>
      <c r="R33" s="158" t="s">
        <v>123</v>
      </c>
      <c r="S33" s="4" t="s">
        <v>89</v>
      </c>
      <c r="T33" s="29" t="s">
        <v>90</v>
      </c>
      <c r="U33" s="4" t="s">
        <v>89</v>
      </c>
      <c r="V33" s="142" t="s">
        <v>88</v>
      </c>
      <c r="W33" s="188"/>
      <c r="X33" s="188"/>
      <c r="Y33" s="160">
        <v>0</v>
      </c>
      <c r="Z33" s="160">
        <v>0</v>
      </c>
      <c r="AA33" s="160">
        <v>0</v>
      </c>
      <c r="AB33" s="160">
        <v>0</v>
      </c>
      <c r="AC33" s="159">
        <f t="shared" si="0"/>
        <v>0</v>
      </c>
      <c r="AD33" s="159" t="e">
        <f t="shared" si="1"/>
        <v>#DIV/0!</v>
      </c>
      <c r="AE33" s="159" t="e">
        <f t="shared" si="2"/>
        <v>#DIV/0!</v>
      </c>
    </row>
    <row r="34" spans="1:31" ht="27" customHeight="1">
      <c r="A34" s="5"/>
      <c r="B34" s="28"/>
      <c r="C34" s="156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 t="s">
        <v>99</v>
      </c>
      <c r="O34" s="72"/>
      <c r="P34" s="4">
        <v>4</v>
      </c>
      <c r="Q34" s="4">
        <v>12</v>
      </c>
      <c r="R34" s="158"/>
      <c r="S34" s="4"/>
      <c r="T34" s="29"/>
      <c r="U34" s="4"/>
      <c r="V34" s="142"/>
      <c r="W34" s="49"/>
      <c r="X34" s="49"/>
      <c r="Y34" s="160">
        <v>72416</v>
      </c>
      <c r="Z34" s="160">
        <v>656800</v>
      </c>
      <c r="AA34" s="160">
        <v>656800</v>
      </c>
      <c r="AB34" s="160"/>
      <c r="AC34" s="160">
        <f t="shared" si="0"/>
        <v>584384</v>
      </c>
      <c r="AD34" s="160"/>
      <c r="AE34" s="160">
        <f t="shared" si="2"/>
        <v>100</v>
      </c>
    </row>
    <row r="35" spans="1:31" ht="34.5" customHeight="1">
      <c r="A35" s="5"/>
      <c r="B35" s="28"/>
      <c r="C35" s="156"/>
      <c r="D35" s="181" t="s">
        <v>98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23">
        <v>5</v>
      </c>
      <c r="Q35" s="23" t="s">
        <v>89</v>
      </c>
      <c r="R35" s="158" t="s">
        <v>123</v>
      </c>
      <c r="S35" s="4" t="s">
        <v>89</v>
      </c>
      <c r="T35" s="29" t="s">
        <v>90</v>
      </c>
      <c r="U35" s="4" t="s">
        <v>89</v>
      </c>
      <c r="V35" s="142" t="s">
        <v>88</v>
      </c>
      <c r="W35" s="186"/>
      <c r="X35" s="186"/>
      <c r="Y35" s="159">
        <f>Y36+Y38+Y39</f>
        <v>2386062</v>
      </c>
      <c r="Z35" s="159">
        <f>Z36+Z38+Z39</f>
        <v>1736996.9100000001</v>
      </c>
      <c r="AA35" s="159">
        <f>AA36+AA38+AA39</f>
        <v>1735609.01</v>
      </c>
      <c r="AB35" s="159">
        <f>AB36+AB37+AB39</f>
        <v>21099.3</v>
      </c>
      <c r="AC35" s="159">
        <f t="shared" si="0"/>
        <v>-649065.0899999999</v>
      </c>
      <c r="AD35" s="159">
        <f t="shared" si="1"/>
        <v>72.73947659365096</v>
      </c>
      <c r="AE35" s="159">
        <f t="shared" si="2"/>
        <v>99.92009772775012</v>
      </c>
    </row>
    <row r="36" spans="1:31" ht="15" customHeight="1">
      <c r="A36" s="5"/>
      <c r="B36" s="28"/>
      <c r="C36" s="156"/>
      <c r="D36" s="71"/>
      <c r="E36" s="177" t="s">
        <v>97</v>
      </c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4">
        <v>5</v>
      </c>
      <c r="Q36" s="4">
        <v>1</v>
      </c>
      <c r="R36" s="158" t="s">
        <v>123</v>
      </c>
      <c r="S36" s="4" t="s">
        <v>89</v>
      </c>
      <c r="T36" s="29" t="s">
        <v>90</v>
      </c>
      <c r="U36" s="4" t="s">
        <v>89</v>
      </c>
      <c r="V36" s="142" t="s">
        <v>88</v>
      </c>
      <c r="W36" s="188"/>
      <c r="X36" s="188"/>
      <c r="Y36" s="160">
        <v>4500</v>
      </c>
      <c r="Z36" s="160">
        <v>4500</v>
      </c>
      <c r="AA36" s="160">
        <v>3618.5</v>
      </c>
      <c r="AB36" s="160">
        <v>21000</v>
      </c>
      <c r="AC36" s="159">
        <f t="shared" si="0"/>
        <v>0</v>
      </c>
      <c r="AD36" s="159">
        <f t="shared" si="1"/>
        <v>80.41111111111111</v>
      </c>
      <c r="AE36" s="159">
        <v>0</v>
      </c>
    </row>
    <row r="37" spans="1:31" ht="1.5" customHeight="1" hidden="1">
      <c r="A37" s="5"/>
      <c r="B37" s="28"/>
      <c r="C37" s="156"/>
      <c r="D37" s="71"/>
      <c r="E37" s="177" t="s">
        <v>96</v>
      </c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4">
        <v>5</v>
      </c>
      <c r="Q37" s="4">
        <v>2</v>
      </c>
      <c r="R37" s="158" t="s">
        <v>123</v>
      </c>
      <c r="S37" s="4" t="s">
        <v>89</v>
      </c>
      <c r="T37" s="29" t="s">
        <v>90</v>
      </c>
      <c r="U37" s="4" t="s">
        <v>89</v>
      </c>
      <c r="V37" s="142" t="s">
        <v>88</v>
      </c>
      <c r="W37" s="188"/>
      <c r="X37" s="188"/>
      <c r="Y37" s="160">
        <v>0</v>
      </c>
      <c r="Z37" s="160">
        <v>0</v>
      </c>
      <c r="AA37" s="160">
        <v>0</v>
      </c>
      <c r="AB37" s="160">
        <v>0</v>
      </c>
      <c r="AC37" s="159">
        <f t="shared" si="0"/>
        <v>0</v>
      </c>
      <c r="AD37" s="159" t="e">
        <f t="shared" si="1"/>
        <v>#DIV/0!</v>
      </c>
      <c r="AE37" s="159" t="e">
        <f t="shared" si="2"/>
        <v>#DIV/0!</v>
      </c>
    </row>
    <row r="38" spans="1:31" ht="16.5" customHeight="1">
      <c r="A38" s="5"/>
      <c r="B38" s="28"/>
      <c r="C38" s="156"/>
      <c r="D38" s="71"/>
      <c r="E38" s="72"/>
      <c r="F38" s="72"/>
      <c r="G38" s="72"/>
      <c r="H38" s="72"/>
      <c r="I38" s="72"/>
      <c r="J38" s="72"/>
      <c r="K38" s="72"/>
      <c r="L38" s="72"/>
      <c r="M38" s="72"/>
      <c r="N38" s="72" t="s">
        <v>96</v>
      </c>
      <c r="O38" s="72"/>
      <c r="P38" s="4">
        <v>5</v>
      </c>
      <c r="Q38" s="4">
        <v>2</v>
      </c>
      <c r="R38" s="158"/>
      <c r="S38" s="4"/>
      <c r="T38" s="29"/>
      <c r="U38" s="4"/>
      <c r="V38" s="142"/>
      <c r="W38" s="49"/>
      <c r="X38" s="49"/>
      <c r="Y38" s="160">
        <v>1350700</v>
      </c>
      <c r="Z38" s="160">
        <v>958300</v>
      </c>
      <c r="AA38" s="160">
        <v>958300</v>
      </c>
      <c r="AB38" s="160"/>
      <c r="AC38" s="159">
        <f t="shared" si="0"/>
        <v>-392400</v>
      </c>
      <c r="AD38" s="159">
        <f t="shared" si="1"/>
        <v>70.94839712741542</v>
      </c>
      <c r="AE38" s="159">
        <f t="shared" si="2"/>
        <v>100</v>
      </c>
    </row>
    <row r="39" spans="1:31" ht="14.25" customHeight="1">
      <c r="A39" s="5"/>
      <c r="B39" s="28"/>
      <c r="C39" s="156"/>
      <c r="D39" s="71"/>
      <c r="E39" s="177" t="s">
        <v>95</v>
      </c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4">
        <v>5</v>
      </c>
      <c r="Q39" s="4">
        <v>3</v>
      </c>
      <c r="R39" s="158" t="s">
        <v>123</v>
      </c>
      <c r="S39" s="4" t="s">
        <v>89</v>
      </c>
      <c r="T39" s="29" t="s">
        <v>90</v>
      </c>
      <c r="U39" s="4" t="s">
        <v>89</v>
      </c>
      <c r="V39" s="142" t="s">
        <v>88</v>
      </c>
      <c r="W39" s="188"/>
      <c r="X39" s="188"/>
      <c r="Y39" s="160">
        <v>1030862</v>
      </c>
      <c r="Z39" s="160">
        <v>774196.91</v>
      </c>
      <c r="AA39" s="160">
        <v>773690.51</v>
      </c>
      <c r="AB39" s="160">
        <v>99.3</v>
      </c>
      <c r="AC39" s="159">
        <f t="shared" si="0"/>
        <v>-256665.08999999997</v>
      </c>
      <c r="AD39" s="159">
        <f t="shared" si="1"/>
        <v>75.05277234004164</v>
      </c>
      <c r="AE39" s="159">
        <f t="shared" si="2"/>
        <v>99.93459028401443</v>
      </c>
    </row>
    <row r="40" spans="1:31" ht="20.25" customHeight="1">
      <c r="A40" s="5"/>
      <c r="B40" s="28"/>
      <c r="C40" s="156"/>
      <c r="D40" s="181" t="s">
        <v>94</v>
      </c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23">
        <v>8</v>
      </c>
      <c r="Q40" s="23" t="s">
        <v>89</v>
      </c>
      <c r="R40" s="158" t="s">
        <v>123</v>
      </c>
      <c r="S40" s="4" t="s">
        <v>89</v>
      </c>
      <c r="T40" s="29" t="s">
        <v>90</v>
      </c>
      <c r="U40" s="4" t="s">
        <v>89</v>
      </c>
      <c r="V40" s="142" t="s">
        <v>88</v>
      </c>
      <c r="W40" s="186"/>
      <c r="X40" s="186"/>
      <c r="Y40" s="159">
        <f>Y41</f>
        <v>3534500</v>
      </c>
      <c r="Z40" s="159">
        <f>Z41</f>
        <v>8134257.9</v>
      </c>
      <c r="AA40" s="159">
        <f>AA41</f>
        <v>8121329.9</v>
      </c>
      <c r="AB40" s="159">
        <v>100</v>
      </c>
      <c r="AC40" s="159">
        <f t="shared" si="0"/>
        <v>4599757.9</v>
      </c>
      <c r="AD40" s="159">
        <f t="shared" si="1"/>
        <v>229.7730909605319</v>
      </c>
      <c r="AE40" s="159">
        <f t="shared" si="2"/>
        <v>99.84106724720395</v>
      </c>
    </row>
    <row r="41" spans="1:31" ht="14.25" customHeight="1">
      <c r="A41" s="5"/>
      <c r="B41" s="28"/>
      <c r="C41" s="156"/>
      <c r="D41" s="71"/>
      <c r="E41" s="177" t="s">
        <v>93</v>
      </c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4">
        <v>8</v>
      </c>
      <c r="Q41" s="4">
        <v>1</v>
      </c>
      <c r="R41" s="158" t="s">
        <v>123</v>
      </c>
      <c r="S41" s="4" t="s">
        <v>89</v>
      </c>
      <c r="T41" s="29" t="s">
        <v>90</v>
      </c>
      <c r="U41" s="4" t="s">
        <v>89</v>
      </c>
      <c r="V41" s="142" t="s">
        <v>88</v>
      </c>
      <c r="W41" s="188"/>
      <c r="X41" s="188"/>
      <c r="Y41" s="160">
        <v>3534500</v>
      </c>
      <c r="Z41" s="160">
        <v>8134257.9</v>
      </c>
      <c r="AA41" s="160">
        <v>8121329.9</v>
      </c>
      <c r="AB41" s="160">
        <v>100</v>
      </c>
      <c r="AC41" s="159">
        <f t="shared" si="0"/>
        <v>4599757.9</v>
      </c>
      <c r="AD41" s="159">
        <f t="shared" si="1"/>
        <v>229.7730909605319</v>
      </c>
      <c r="AE41" s="159">
        <f t="shared" si="2"/>
        <v>99.84106724720395</v>
      </c>
    </row>
    <row r="42" spans="1:31" ht="22.5" customHeight="1">
      <c r="A42" s="5"/>
      <c r="B42" s="28"/>
      <c r="C42" s="156"/>
      <c r="D42" s="181" t="s">
        <v>92</v>
      </c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23">
        <v>10</v>
      </c>
      <c r="Q42" s="23" t="s">
        <v>89</v>
      </c>
      <c r="R42" s="158" t="s">
        <v>123</v>
      </c>
      <c r="S42" s="4" t="s">
        <v>89</v>
      </c>
      <c r="T42" s="29" t="s">
        <v>90</v>
      </c>
      <c r="U42" s="4" t="s">
        <v>89</v>
      </c>
      <c r="V42" s="142" t="s">
        <v>88</v>
      </c>
      <c r="W42" s="186"/>
      <c r="X42" s="186"/>
      <c r="Y42" s="159">
        <f>Y44</f>
        <v>451368</v>
      </c>
      <c r="Z42" s="159">
        <f>Z44</f>
        <v>422742</v>
      </c>
      <c r="AA42" s="159">
        <f>AA44</f>
        <v>415634.95</v>
      </c>
      <c r="AB42" s="159">
        <v>100</v>
      </c>
      <c r="AC42" s="159">
        <f t="shared" si="0"/>
        <v>-28626</v>
      </c>
      <c r="AD42" s="159">
        <f t="shared" si="1"/>
        <v>92.08338872051186</v>
      </c>
      <c r="AE42" s="159">
        <f t="shared" si="2"/>
        <v>98.31882093570073</v>
      </c>
    </row>
    <row r="43" spans="1:31" ht="15" customHeight="1" hidden="1">
      <c r="A43" s="5"/>
      <c r="B43" s="28"/>
      <c r="C43" s="156"/>
      <c r="D43" s="71"/>
      <c r="E43" s="177" t="s">
        <v>91</v>
      </c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4">
        <v>10</v>
      </c>
      <c r="Q43" s="4">
        <v>1</v>
      </c>
      <c r="R43" s="158" t="s">
        <v>123</v>
      </c>
      <c r="S43" s="4" t="s">
        <v>89</v>
      </c>
      <c r="T43" s="29" t="s">
        <v>90</v>
      </c>
      <c r="U43" s="4" t="s">
        <v>89</v>
      </c>
      <c r="V43" s="142" t="s">
        <v>88</v>
      </c>
      <c r="W43" s="188"/>
      <c r="X43" s="188"/>
      <c r="Y43" s="160">
        <v>0</v>
      </c>
      <c r="Z43" s="160">
        <v>0</v>
      </c>
      <c r="AA43" s="160">
        <v>0</v>
      </c>
      <c r="AB43" s="160">
        <v>0</v>
      </c>
      <c r="AC43" s="159">
        <f t="shared" si="0"/>
        <v>0</v>
      </c>
      <c r="AD43" s="159" t="e">
        <f t="shared" si="1"/>
        <v>#DIV/0!</v>
      </c>
      <c r="AE43" s="159" t="e">
        <f t="shared" si="2"/>
        <v>#DIV/0!</v>
      </c>
    </row>
    <row r="44" spans="1:31" ht="15" customHeight="1">
      <c r="A44" s="5"/>
      <c r="B44" s="28"/>
      <c r="C44" s="156"/>
      <c r="D44" s="71"/>
      <c r="E44" s="177" t="s">
        <v>406</v>
      </c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4">
        <v>10</v>
      </c>
      <c r="Q44" s="4">
        <v>1</v>
      </c>
      <c r="R44" s="158" t="s">
        <v>123</v>
      </c>
      <c r="S44" s="4" t="s">
        <v>89</v>
      </c>
      <c r="T44" s="29" t="s">
        <v>90</v>
      </c>
      <c r="U44" s="4" t="s">
        <v>89</v>
      </c>
      <c r="V44" s="142" t="s">
        <v>88</v>
      </c>
      <c r="W44" s="188"/>
      <c r="X44" s="188"/>
      <c r="Y44" s="160">
        <v>451368</v>
      </c>
      <c r="Z44" s="160">
        <v>422742</v>
      </c>
      <c r="AA44" s="160">
        <v>415634.95</v>
      </c>
      <c r="AB44" s="160">
        <v>100</v>
      </c>
      <c r="AC44" s="159">
        <f t="shared" si="0"/>
        <v>-28626</v>
      </c>
      <c r="AD44" s="159">
        <f t="shared" si="1"/>
        <v>92.08338872051186</v>
      </c>
      <c r="AE44" s="159">
        <f t="shared" si="2"/>
        <v>98.31882093570073</v>
      </c>
    </row>
    <row r="45" spans="1:31" ht="17.25" customHeight="1">
      <c r="A45" s="5"/>
      <c r="B45" s="28"/>
      <c r="C45" s="156"/>
      <c r="D45" s="71"/>
      <c r="E45" s="72"/>
      <c r="F45" s="72"/>
      <c r="G45" s="72"/>
      <c r="H45" s="72"/>
      <c r="I45" s="72"/>
      <c r="J45" s="72"/>
      <c r="K45" s="72"/>
      <c r="L45" s="72"/>
      <c r="M45" s="72"/>
      <c r="N45" s="143" t="s">
        <v>407</v>
      </c>
      <c r="O45" s="72"/>
      <c r="P45" s="23">
        <v>11</v>
      </c>
      <c r="Q45" s="23">
        <v>0</v>
      </c>
      <c r="R45" s="158"/>
      <c r="S45" s="4"/>
      <c r="T45" s="29"/>
      <c r="U45" s="4"/>
      <c r="V45" s="142"/>
      <c r="W45" s="49"/>
      <c r="X45" s="49"/>
      <c r="Y45" s="159">
        <f>Y46</f>
        <v>100000</v>
      </c>
      <c r="Z45" s="159">
        <f>Z46</f>
        <v>200000</v>
      </c>
      <c r="AA45" s="160">
        <f>AA46</f>
        <v>199999.4</v>
      </c>
      <c r="AB45" s="160">
        <v>100</v>
      </c>
      <c r="AC45" s="159">
        <f t="shared" si="0"/>
        <v>100000</v>
      </c>
      <c r="AD45" s="159">
        <v>0</v>
      </c>
      <c r="AE45" s="159">
        <f t="shared" si="2"/>
        <v>99.9997</v>
      </c>
    </row>
    <row r="46" spans="1:31" ht="22.5" customHeight="1">
      <c r="A46" s="5"/>
      <c r="B46" s="28"/>
      <c r="C46" s="156"/>
      <c r="D46" s="71"/>
      <c r="E46" s="177" t="s">
        <v>407</v>
      </c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4">
        <v>11</v>
      </c>
      <c r="Q46" s="4">
        <v>1</v>
      </c>
      <c r="R46" s="158" t="s">
        <v>123</v>
      </c>
      <c r="S46" s="4" t="s">
        <v>89</v>
      </c>
      <c r="T46" s="29" t="s">
        <v>90</v>
      </c>
      <c r="U46" s="4" t="s">
        <v>89</v>
      </c>
      <c r="V46" s="142" t="s">
        <v>88</v>
      </c>
      <c r="W46" s="188"/>
      <c r="X46" s="188"/>
      <c r="Y46" s="160">
        <v>100000</v>
      </c>
      <c r="Z46" s="160">
        <v>200000</v>
      </c>
      <c r="AA46" s="160">
        <v>199999.4</v>
      </c>
      <c r="AB46" s="160">
        <v>100</v>
      </c>
      <c r="AC46" s="159">
        <f t="shared" si="0"/>
        <v>100000</v>
      </c>
      <c r="AD46" s="159">
        <v>0</v>
      </c>
      <c r="AE46" s="159">
        <f t="shared" si="2"/>
        <v>99.9997</v>
      </c>
    </row>
    <row r="47" spans="1:31" ht="0.75" customHeight="1" thickBot="1">
      <c r="A47" s="5"/>
      <c r="B47" s="28"/>
      <c r="C47" s="156"/>
      <c r="D47" s="181" t="s">
        <v>87</v>
      </c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23"/>
      <c r="Q47" s="23"/>
      <c r="R47" s="158" t="s">
        <v>123</v>
      </c>
      <c r="S47" s="4" t="s">
        <v>89</v>
      </c>
      <c r="T47" s="29" t="s">
        <v>90</v>
      </c>
      <c r="U47" s="4" t="s">
        <v>89</v>
      </c>
      <c r="V47" s="142" t="s">
        <v>88</v>
      </c>
      <c r="W47" s="186"/>
      <c r="X47" s="186"/>
      <c r="Y47" s="159"/>
      <c r="Z47" s="159"/>
      <c r="AA47" s="159"/>
      <c r="AB47" s="159"/>
      <c r="AC47" s="159">
        <f t="shared" si="0"/>
        <v>0</v>
      </c>
      <c r="AD47" s="159">
        <v>0</v>
      </c>
      <c r="AE47" s="159" t="e">
        <f t="shared" si="2"/>
        <v>#DIV/0!</v>
      </c>
    </row>
    <row r="48" spans="1:31" ht="30" customHeight="1">
      <c r="A48" s="2"/>
      <c r="B48" s="30"/>
      <c r="C48" s="30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2" t="s">
        <v>86</v>
      </c>
      <c r="O48" s="162"/>
      <c r="P48" s="162"/>
      <c r="Q48" s="162"/>
      <c r="R48" s="162"/>
      <c r="S48" s="162"/>
      <c r="T48" s="162"/>
      <c r="U48" s="162"/>
      <c r="V48" s="162"/>
      <c r="W48" s="162"/>
      <c r="X48" s="163"/>
      <c r="Y48" s="194">
        <f>Y18+Y24+Y26+Y31+Y35+Y40+Y42+Y47+Y45</f>
        <v>22339758</v>
      </c>
      <c r="Z48" s="194">
        <f>Z18+Z24+Z26+Z31+Z35+Z40+Z42+Z47+Z45</f>
        <v>28597500.560000002</v>
      </c>
      <c r="AA48" s="194">
        <f>AA18+AA24+AA26+AA31+AA35+AA40+AA42+AA45</f>
        <v>28048015.94</v>
      </c>
      <c r="AB48" s="164">
        <v>95.3</v>
      </c>
      <c r="AC48" s="159">
        <f t="shared" si="0"/>
        <v>6257742.560000002</v>
      </c>
      <c r="AD48" s="159">
        <f t="shared" si="1"/>
        <v>125.5520133208247</v>
      </c>
      <c r="AE48" s="159">
        <f t="shared" si="2"/>
        <v>98.07855718422967</v>
      </c>
    </row>
    <row r="49" spans="1:2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"/>
      <c r="R49" s="1"/>
      <c r="S49" s="1"/>
      <c r="T49" s="1"/>
      <c r="U49" s="1"/>
      <c r="V49" s="1"/>
      <c r="W49" s="1"/>
      <c r="X49" s="1"/>
      <c r="Y49" s="79"/>
      <c r="Z49" s="2"/>
      <c r="AA49" s="1"/>
      <c r="AB49" s="1"/>
      <c r="AC49" s="79"/>
    </row>
  </sheetData>
  <sheetProtection/>
  <mergeCells count="54">
    <mergeCell ref="E43:O43"/>
    <mergeCell ref="W43:X43"/>
    <mergeCell ref="E32:O32"/>
    <mergeCell ref="W32:X32"/>
    <mergeCell ref="E33:O33"/>
    <mergeCell ref="W33:X33"/>
    <mergeCell ref="D35:O35"/>
    <mergeCell ref="W35:X35"/>
    <mergeCell ref="E39:O39"/>
    <mergeCell ref="W39:X39"/>
    <mergeCell ref="E44:O44"/>
    <mergeCell ref="W44:X44"/>
    <mergeCell ref="E20:O20"/>
    <mergeCell ref="W20:X20"/>
    <mergeCell ref="E36:O36"/>
    <mergeCell ref="W36:X36"/>
    <mergeCell ref="E25:O25"/>
    <mergeCell ref="W25:X25"/>
    <mergeCell ref="D26:O26"/>
    <mergeCell ref="W26:X26"/>
    <mergeCell ref="E29:O29"/>
    <mergeCell ref="W29:X29"/>
    <mergeCell ref="D31:O31"/>
    <mergeCell ref="W31:X31"/>
    <mergeCell ref="E37:O37"/>
    <mergeCell ref="W37:X37"/>
    <mergeCell ref="D47:O47"/>
    <mergeCell ref="W47:X47"/>
    <mergeCell ref="D40:O40"/>
    <mergeCell ref="W40:X40"/>
    <mergeCell ref="E41:O41"/>
    <mergeCell ref="W41:X41"/>
    <mergeCell ref="D42:O42"/>
    <mergeCell ref="W42:X42"/>
    <mergeCell ref="E46:O46"/>
    <mergeCell ref="W46:X46"/>
    <mergeCell ref="E28:O28"/>
    <mergeCell ref="W28:X28"/>
    <mergeCell ref="E21:O21"/>
    <mergeCell ref="W21:X21"/>
    <mergeCell ref="E23:O23"/>
    <mergeCell ref="W23:X23"/>
    <mergeCell ref="E27:O27"/>
    <mergeCell ref="W27:X27"/>
    <mergeCell ref="N12:AE12"/>
    <mergeCell ref="N11:AE11"/>
    <mergeCell ref="D24:O24"/>
    <mergeCell ref="W24:X24"/>
    <mergeCell ref="S16:V16"/>
    <mergeCell ref="S17:V17"/>
    <mergeCell ref="D18:O18"/>
    <mergeCell ref="W18:X18"/>
    <mergeCell ref="E19:O19"/>
    <mergeCell ref="W19:X19"/>
  </mergeCells>
  <printOptions/>
  <pageMargins left="0.3937007874015748" right="0.3937007874015748" top="0.7874015748031497" bottom="0.1968503937007874" header="0.1968503937007874" footer="0.1968503937007874"/>
  <pageSetup fitToHeight="0" fitToWidth="1" horizontalDpi="600" verticalDpi="600" orientation="portrait" paperSize="9" scale="61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6"/>
  <sheetViews>
    <sheetView tabSelected="1" view="pageBreakPreview" zoomScaleSheetLayoutView="100" zoomScalePageLayoutView="0" workbookViewId="0" topLeftCell="A28">
      <selection activeCell="C37" sqref="C37"/>
    </sheetView>
  </sheetViews>
  <sheetFormatPr defaultColWidth="9.140625" defaultRowHeight="15"/>
  <cols>
    <col min="1" max="1" width="20.8515625" style="31" customWidth="1"/>
    <col min="2" max="2" width="55.7109375" style="31" customWidth="1"/>
    <col min="3" max="3" width="19.28125" style="34" customWidth="1"/>
    <col min="4" max="4" width="19.00390625" style="35" customWidth="1"/>
    <col min="5" max="5" width="20.8515625" style="35" customWidth="1"/>
    <col min="6" max="16384" width="9.140625" style="31" customWidth="1"/>
  </cols>
  <sheetData>
    <row r="1" spans="1:5" ht="15.75" customHeight="1">
      <c r="A1" s="58"/>
      <c r="B1" s="32"/>
      <c r="C1" s="190" t="s">
        <v>339</v>
      </c>
      <c r="D1" s="190"/>
      <c r="E1" s="190"/>
    </row>
    <row r="2" spans="1:5" ht="15.75" customHeight="1">
      <c r="A2" s="58"/>
      <c r="B2" s="32" t="s">
        <v>124</v>
      </c>
      <c r="C2" s="190" t="s">
        <v>122</v>
      </c>
      <c r="D2" s="190"/>
      <c r="E2" s="190"/>
    </row>
    <row r="3" spans="1:5" ht="15.75" customHeight="1">
      <c r="A3" s="58"/>
      <c r="B3" s="58"/>
      <c r="C3" s="190" t="s">
        <v>121</v>
      </c>
      <c r="D3" s="190"/>
      <c r="E3" s="190"/>
    </row>
    <row r="4" spans="1:5" ht="15.75" customHeight="1">
      <c r="A4" s="58"/>
      <c r="B4" s="58"/>
      <c r="C4" s="190" t="s">
        <v>408</v>
      </c>
      <c r="D4" s="190"/>
      <c r="E4" s="190"/>
    </row>
    <row r="5" spans="1:5" ht="27.75" customHeight="1">
      <c r="A5" s="58"/>
      <c r="B5" s="58" t="s">
        <v>343</v>
      </c>
      <c r="C5" s="190" t="s">
        <v>483</v>
      </c>
      <c r="D5" s="190"/>
      <c r="E5" s="190"/>
    </row>
    <row r="6" spans="1:5" s="33" customFormat="1" ht="18.75" customHeight="1">
      <c r="A6" s="189" t="s">
        <v>345</v>
      </c>
      <c r="B6" s="189"/>
      <c r="C6" s="189"/>
      <c r="D6" s="189"/>
      <c r="E6" s="189"/>
    </row>
    <row r="7" spans="1:5" s="33" customFormat="1" ht="18.75" customHeight="1">
      <c r="A7" s="189" t="s">
        <v>409</v>
      </c>
      <c r="B7" s="189"/>
      <c r="C7" s="189"/>
      <c r="D7" s="189"/>
      <c r="E7" s="189"/>
    </row>
    <row r="8" spans="1:5" s="33" customFormat="1" ht="18.75" customHeight="1">
      <c r="A8" s="189" t="s">
        <v>346</v>
      </c>
      <c r="B8" s="189"/>
      <c r="C8" s="189"/>
      <c r="D8" s="189"/>
      <c r="E8" s="189"/>
    </row>
    <row r="9" spans="1:5" ht="15.75">
      <c r="A9" s="62"/>
      <c r="B9" s="62"/>
      <c r="C9" s="63"/>
      <c r="D9" s="64"/>
      <c r="E9" s="64"/>
    </row>
    <row r="10" spans="1:5" ht="15.75" thickBot="1">
      <c r="A10" s="58"/>
      <c r="B10" s="58"/>
      <c r="C10" s="59"/>
      <c r="D10" s="60"/>
      <c r="E10" s="61" t="s">
        <v>120</v>
      </c>
    </row>
    <row r="11" spans="1:6" ht="106.5" customHeight="1" thickBot="1">
      <c r="A11" s="100" t="s">
        <v>125</v>
      </c>
      <c r="B11" s="101" t="s">
        <v>126</v>
      </c>
      <c r="C11" s="102" t="s">
        <v>488</v>
      </c>
      <c r="D11" s="103" t="s">
        <v>489</v>
      </c>
      <c r="E11" s="104" t="s">
        <v>338</v>
      </c>
      <c r="F11" s="33"/>
    </row>
    <row r="12" spans="1:5" ht="19.5" customHeight="1">
      <c r="A12" s="36" t="s">
        <v>127</v>
      </c>
      <c r="B12" s="37" t="s">
        <v>128</v>
      </c>
      <c r="C12" s="38">
        <f>C13+C30+C19+C25</f>
        <v>0</v>
      </c>
      <c r="D12" s="198">
        <f>D13+D30+D19+D25</f>
        <v>1146122.5599999987</v>
      </c>
      <c r="E12" s="199">
        <f>E13+E30+E19+E25</f>
        <v>-488588.6799999997</v>
      </c>
    </row>
    <row r="13" spans="1:5" ht="31.5" customHeight="1">
      <c r="A13" s="39" t="s">
        <v>129</v>
      </c>
      <c r="B13" s="40" t="s">
        <v>130</v>
      </c>
      <c r="C13" s="41">
        <f>ABS(C14)-ABS(C19)-ABS(C25)</f>
        <v>0</v>
      </c>
      <c r="D13" s="41">
        <f>ABS(D14)-ABS(D19)-ABS(D25)</f>
        <v>0</v>
      </c>
      <c r="E13" s="42">
        <f>ABS(E14)-ABS(E19)-ABS(E25)</f>
        <v>0</v>
      </c>
    </row>
    <row r="14" spans="1:5" ht="31.5" customHeight="1">
      <c r="A14" s="39" t="s">
        <v>131</v>
      </c>
      <c r="B14" s="40" t="s">
        <v>132</v>
      </c>
      <c r="C14" s="41">
        <f>C16-ABS(C18)</f>
        <v>0</v>
      </c>
      <c r="D14" s="41">
        <f>D16-ABS(D18)</f>
        <v>0</v>
      </c>
      <c r="E14" s="42">
        <f>E16-ABS(E18)</f>
        <v>0</v>
      </c>
    </row>
    <row r="15" spans="1:5" ht="33.75" customHeight="1">
      <c r="A15" s="39" t="s">
        <v>133</v>
      </c>
      <c r="B15" s="40" t="s">
        <v>134</v>
      </c>
      <c r="C15" s="41">
        <f>C16</f>
        <v>0</v>
      </c>
      <c r="D15" s="41">
        <f>D16</f>
        <v>0</v>
      </c>
      <c r="E15" s="42">
        <f>E16</f>
        <v>0</v>
      </c>
    </row>
    <row r="16" spans="1:5" ht="48" customHeight="1">
      <c r="A16" s="39" t="s">
        <v>135</v>
      </c>
      <c r="B16" s="40" t="s">
        <v>136</v>
      </c>
      <c r="C16" s="41"/>
      <c r="D16" s="43"/>
      <c r="E16" s="44"/>
    </row>
    <row r="17" spans="1:5" ht="35.25" customHeight="1">
      <c r="A17" s="39" t="s">
        <v>137</v>
      </c>
      <c r="B17" s="40" t="s">
        <v>138</v>
      </c>
      <c r="C17" s="41">
        <f>C18</f>
        <v>0</v>
      </c>
      <c r="D17" s="41">
        <f>D18</f>
        <v>0</v>
      </c>
      <c r="E17" s="42">
        <f>E18</f>
        <v>0</v>
      </c>
    </row>
    <row r="18" spans="1:5" ht="46.5" customHeight="1">
      <c r="A18" s="39" t="s">
        <v>139</v>
      </c>
      <c r="B18" s="40" t="s">
        <v>140</v>
      </c>
      <c r="C18" s="41"/>
      <c r="D18" s="43"/>
      <c r="E18" s="44"/>
    </row>
    <row r="19" spans="1:5" ht="33.75" customHeight="1">
      <c r="A19" s="39" t="s">
        <v>141</v>
      </c>
      <c r="B19" s="40" t="s">
        <v>142</v>
      </c>
      <c r="C19" s="41">
        <f>C22-ABS(C24)</f>
        <v>0</v>
      </c>
      <c r="D19" s="43"/>
      <c r="E19" s="44"/>
    </row>
    <row r="20" spans="1:5" ht="45" customHeight="1">
      <c r="A20" s="39" t="s">
        <v>143</v>
      </c>
      <c r="B20" s="40" t="s">
        <v>144</v>
      </c>
      <c r="C20" s="41">
        <f>C21-ABS(C23)</f>
        <v>0</v>
      </c>
      <c r="D20" s="41">
        <f>D21-ABS(D23)</f>
        <v>0</v>
      </c>
      <c r="E20" s="42">
        <f>E21-ABS(E23)</f>
        <v>0</v>
      </c>
    </row>
    <row r="21" spans="1:5" ht="45" customHeight="1">
      <c r="A21" s="39" t="s">
        <v>145</v>
      </c>
      <c r="B21" s="40" t="s">
        <v>146</v>
      </c>
      <c r="C21" s="41">
        <f>C22</f>
        <v>0</v>
      </c>
      <c r="D21" s="41">
        <f>D22</f>
        <v>0</v>
      </c>
      <c r="E21" s="42">
        <f>E22</f>
        <v>0</v>
      </c>
    </row>
    <row r="22" spans="1:5" ht="50.25" customHeight="1">
      <c r="A22" s="39" t="s">
        <v>147</v>
      </c>
      <c r="B22" s="40" t="s">
        <v>148</v>
      </c>
      <c r="C22" s="41"/>
      <c r="D22" s="43"/>
      <c r="E22" s="44"/>
    </row>
    <row r="23" spans="1:5" ht="49.5" customHeight="1">
      <c r="A23" s="39" t="s">
        <v>149</v>
      </c>
      <c r="B23" s="40" t="s">
        <v>150</v>
      </c>
      <c r="C23" s="41">
        <f>C24</f>
        <v>0</v>
      </c>
      <c r="D23" s="41">
        <f>D24</f>
        <v>0</v>
      </c>
      <c r="E23" s="42">
        <f>E24</f>
        <v>0</v>
      </c>
    </row>
    <row r="24" spans="1:5" ht="48.75" customHeight="1">
      <c r="A24" s="39" t="s">
        <v>151</v>
      </c>
      <c r="B24" s="40" t="s">
        <v>152</v>
      </c>
      <c r="C24" s="41"/>
      <c r="D24" s="43"/>
      <c r="E24" s="44"/>
    </row>
    <row r="25" spans="1:5" ht="30.75" customHeight="1">
      <c r="A25" s="39" t="s">
        <v>153</v>
      </c>
      <c r="B25" s="40" t="s">
        <v>154</v>
      </c>
      <c r="C25" s="41">
        <f>ABS(C27)-ABS(C29)</f>
        <v>0</v>
      </c>
      <c r="D25" s="41">
        <f>ABS(D27)-D29</f>
        <v>0</v>
      </c>
      <c r="E25" s="42">
        <f>ABS(E27)-E29</f>
        <v>0</v>
      </c>
    </row>
    <row r="26" spans="1:5" ht="31.5" customHeight="1">
      <c r="A26" s="39" t="s">
        <v>155</v>
      </c>
      <c r="B26" s="40" t="s">
        <v>156</v>
      </c>
      <c r="C26" s="41">
        <f>C27</f>
        <v>0</v>
      </c>
      <c r="D26" s="41">
        <f>D27</f>
        <v>0</v>
      </c>
      <c r="E26" s="42">
        <f>E27</f>
        <v>0</v>
      </c>
    </row>
    <row r="27" spans="1:5" ht="94.5" customHeight="1">
      <c r="A27" s="39" t="s">
        <v>157</v>
      </c>
      <c r="B27" s="40" t="s">
        <v>158</v>
      </c>
      <c r="C27" s="41"/>
      <c r="D27" s="43"/>
      <c r="E27" s="44"/>
    </row>
    <row r="28" spans="1:5" ht="35.25" customHeight="1">
      <c r="A28" s="39" t="s">
        <v>159</v>
      </c>
      <c r="B28" s="40" t="s">
        <v>160</v>
      </c>
      <c r="C28" s="41">
        <f>C29</f>
        <v>0</v>
      </c>
      <c r="D28" s="41">
        <f>D29</f>
        <v>0</v>
      </c>
      <c r="E28" s="42">
        <f>E29</f>
        <v>0</v>
      </c>
    </row>
    <row r="29" spans="1:5" ht="51" customHeight="1">
      <c r="A29" s="39" t="s">
        <v>161</v>
      </c>
      <c r="B29" s="40" t="s">
        <v>162</v>
      </c>
      <c r="C29" s="41"/>
      <c r="D29" s="43"/>
      <c r="E29" s="44"/>
    </row>
    <row r="30" spans="1:5" ht="27" customHeight="1">
      <c r="A30" s="39" t="s">
        <v>129</v>
      </c>
      <c r="B30" s="40" t="s">
        <v>163</v>
      </c>
      <c r="C30" s="195">
        <f>C35-ABS(C31)</f>
        <v>0</v>
      </c>
      <c r="D30" s="196">
        <f>D35-ABS(D31)</f>
        <v>1146122.5599999987</v>
      </c>
      <c r="E30" s="197">
        <f>E35-E32</f>
        <v>-488588.6799999997</v>
      </c>
    </row>
    <row r="31" spans="1:5" ht="36.75" customHeight="1">
      <c r="A31" s="39" t="s">
        <v>164</v>
      </c>
      <c r="B31" s="40" t="s">
        <v>165</v>
      </c>
      <c r="C31" s="48">
        <f aca="true" t="shared" si="0" ref="C31:D33">C32</f>
        <v>22339758</v>
      </c>
      <c r="D31" s="48">
        <f t="shared" si="0"/>
        <v>27451378</v>
      </c>
      <c r="E31" s="48">
        <v>9638015.06</v>
      </c>
    </row>
    <row r="32" spans="1:5" ht="27" customHeight="1">
      <c r="A32" s="39" t="s">
        <v>166</v>
      </c>
      <c r="B32" s="40" t="s">
        <v>167</v>
      </c>
      <c r="C32" s="48">
        <f t="shared" si="0"/>
        <v>22339758</v>
      </c>
      <c r="D32" s="48">
        <f t="shared" si="0"/>
        <v>27451378</v>
      </c>
      <c r="E32" s="48">
        <f>E33</f>
        <v>28536604.62</v>
      </c>
    </row>
    <row r="33" spans="1:5" ht="33" customHeight="1">
      <c r="A33" s="39" t="s">
        <v>168</v>
      </c>
      <c r="B33" s="40" t="s">
        <v>169</v>
      </c>
      <c r="C33" s="48">
        <f t="shared" si="0"/>
        <v>22339758</v>
      </c>
      <c r="D33" s="48">
        <f t="shared" si="0"/>
        <v>27451378</v>
      </c>
      <c r="E33" s="48">
        <f>E34</f>
        <v>28536604.62</v>
      </c>
    </row>
    <row r="34" spans="1:5" ht="35.25" customHeight="1">
      <c r="A34" s="39" t="s">
        <v>170</v>
      </c>
      <c r="B34" s="40" t="s">
        <v>171</v>
      </c>
      <c r="C34" s="195">
        <v>22339758</v>
      </c>
      <c r="D34" s="195">
        <v>27451378</v>
      </c>
      <c r="E34" s="195">
        <v>28536604.62</v>
      </c>
    </row>
    <row r="35" spans="1:5" ht="27" customHeight="1">
      <c r="A35" s="39" t="s">
        <v>172</v>
      </c>
      <c r="B35" s="40" t="s">
        <v>173</v>
      </c>
      <c r="C35" s="48">
        <f aca="true" t="shared" si="1" ref="C35:E37">C36</f>
        <v>22339758</v>
      </c>
      <c r="D35" s="48">
        <f t="shared" si="1"/>
        <v>28597500.56</v>
      </c>
      <c r="E35" s="48">
        <f t="shared" si="1"/>
        <v>28048015.94</v>
      </c>
    </row>
    <row r="36" spans="1:5" ht="27" customHeight="1">
      <c r="A36" s="39" t="s">
        <v>174</v>
      </c>
      <c r="B36" s="40" t="s">
        <v>175</v>
      </c>
      <c r="C36" s="48">
        <f t="shared" si="1"/>
        <v>22339758</v>
      </c>
      <c r="D36" s="48">
        <f t="shared" si="1"/>
        <v>28597500.56</v>
      </c>
      <c r="E36" s="48">
        <f t="shared" si="1"/>
        <v>28048015.94</v>
      </c>
    </row>
    <row r="37" spans="1:5" ht="34.5" customHeight="1">
      <c r="A37" s="39" t="s">
        <v>176</v>
      </c>
      <c r="B37" s="40" t="s">
        <v>177</v>
      </c>
      <c r="C37" s="48">
        <f t="shared" si="1"/>
        <v>22339758</v>
      </c>
      <c r="D37" s="48">
        <f t="shared" si="1"/>
        <v>28597500.56</v>
      </c>
      <c r="E37" s="48">
        <f t="shared" si="1"/>
        <v>28048015.94</v>
      </c>
    </row>
    <row r="38" spans="1:5" ht="31.5" customHeight="1" thickBot="1">
      <c r="A38" s="77" t="s">
        <v>178</v>
      </c>
      <c r="B38" s="78" t="s">
        <v>179</v>
      </c>
      <c r="C38" s="195">
        <v>22339758</v>
      </c>
      <c r="D38" s="195">
        <v>28597500.56</v>
      </c>
      <c r="E38" s="195">
        <v>28048015.94</v>
      </c>
    </row>
    <row r="39" spans="1:5" ht="15">
      <c r="A39" s="58"/>
      <c r="B39" s="58"/>
      <c r="C39" s="59"/>
      <c r="D39" s="60"/>
      <c r="E39" s="60"/>
    </row>
    <row r="40" spans="1:5" ht="15">
      <c r="A40" s="58"/>
      <c r="B40" s="58"/>
      <c r="C40" s="59"/>
      <c r="D40" s="60"/>
      <c r="E40" s="60"/>
    </row>
    <row r="41" spans="1:5" ht="15">
      <c r="A41" s="58"/>
      <c r="B41" s="58"/>
      <c r="C41" s="59"/>
      <c r="D41" s="60"/>
      <c r="E41" s="60"/>
    </row>
    <row r="42" spans="1:5" ht="15">
      <c r="A42" s="58"/>
      <c r="B42" s="58"/>
      <c r="C42" s="59"/>
      <c r="D42" s="60"/>
      <c r="E42" s="60"/>
    </row>
    <row r="43" spans="1:5" ht="15">
      <c r="A43" s="58"/>
      <c r="B43" s="58"/>
      <c r="C43" s="59"/>
      <c r="D43" s="60"/>
      <c r="E43" s="60"/>
    </row>
    <row r="44" spans="1:5" ht="15">
      <c r="A44" s="58"/>
      <c r="B44" s="58"/>
      <c r="C44" s="59"/>
      <c r="D44" s="60"/>
      <c r="E44" s="60"/>
    </row>
    <row r="45" spans="1:5" ht="15">
      <c r="A45" s="58"/>
      <c r="B45" s="58"/>
      <c r="C45" s="59"/>
      <c r="D45" s="60"/>
      <c r="E45" s="60"/>
    </row>
    <row r="46" spans="1:5" ht="15">
      <c r="A46" s="58"/>
      <c r="B46" s="58"/>
      <c r="C46" s="59"/>
      <c r="D46" s="60"/>
      <c r="E46" s="60"/>
    </row>
    <row r="47" spans="1:5" ht="15">
      <c r="A47" s="58"/>
      <c r="B47" s="58"/>
      <c r="C47" s="59"/>
      <c r="D47" s="60"/>
      <c r="E47" s="60"/>
    </row>
    <row r="48" spans="1:5" ht="15">
      <c r="A48" s="58"/>
      <c r="B48" s="58"/>
      <c r="C48" s="59"/>
      <c r="D48" s="60"/>
      <c r="E48" s="60"/>
    </row>
    <row r="49" spans="1:5" ht="15">
      <c r="A49" s="58"/>
      <c r="B49" s="58"/>
      <c r="C49" s="59"/>
      <c r="D49" s="60"/>
      <c r="E49" s="60"/>
    </row>
    <row r="50" spans="1:5" ht="15">
      <c r="A50" s="58"/>
      <c r="B50" s="58"/>
      <c r="C50" s="59"/>
      <c r="D50" s="60"/>
      <c r="E50" s="60"/>
    </row>
    <row r="51" spans="1:5" ht="15">
      <c r="A51" s="58"/>
      <c r="B51" s="58"/>
      <c r="C51" s="59"/>
      <c r="D51" s="60"/>
      <c r="E51" s="60"/>
    </row>
    <row r="52" spans="1:5" ht="15">
      <c r="A52" s="58"/>
      <c r="B52" s="58"/>
      <c r="C52" s="59"/>
      <c r="D52" s="60"/>
      <c r="E52" s="60"/>
    </row>
    <row r="53" spans="1:5" ht="15">
      <c r="A53" s="58"/>
      <c r="B53" s="58"/>
      <c r="C53" s="59"/>
      <c r="D53" s="60"/>
      <c r="E53" s="60"/>
    </row>
    <row r="54" spans="1:5" ht="15">
      <c r="A54" s="58"/>
      <c r="B54" s="58"/>
      <c r="C54" s="59"/>
      <c r="D54" s="60"/>
      <c r="E54" s="60"/>
    </row>
    <row r="55" spans="1:5" ht="15">
      <c r="A55" s="58"/>
      <c r="B55" s="58"/>
      <c r="C55" s="59"/>
      <c r="D55" s="60"/>
      <c r="E55" s="60"/>
    </row>
    <row r="56" spans="1:5" ht="15">
      <c r="A56" s="58"/>
      <c r="B56" s="58"/>
      <c r="C56" s="59"/>
      <c r="D56" s="60"/>
      <c r="E56" s="60"/>
    </row>
    <row r="57" spans="1:5" ht="15">
      <c r="A57" s="58"/>
      <c r="B57" s="58"/>
      <c r="C57" s="59"/>
      <c r="D57" s="60"/>
      <c r="E57" s="60"/>
    </row>
    <row r="58" spans="1:5" ht="15">
      <c r="A58" s="58"/>
      <c r="B58" s="58"/>
      <c r="C58" s="59"/>
      <c r="D58" s="60"/>
      <c r="E58" s="60"/>
    </row>
    <row r="59" spans="1:5" ht="15">
      <c r="A59" s="58"/>
      <c r="B59" s="58"/>
      <c r="C59" s="59"/>
      <c r="D59" s="60"/>
      <c r="E59" s="60"/>
    </row>
    <row r="60" spans="1:5" ht="15">
      <c r="A60" s="58"/>
      <c r="B60" s="58"/>
      <c r="C60" s="59"/>
      <c r="D60" s="60"/>
      <c r="E60" s="60"/>
    </row>
    <row r="61" spans="1:5" ht="15">
      <c r="A61" s="58"/>
      <c r="B61" s="58"/>
      <c r="C61" s="59"/>
      <c r="D61" s="60"/>
      <c r="E61" s="60"/>
    </row>
    <row r="62" spans="1:5" ht="15">
      <c r="A62" s="58"/>
      <c r="B62" s="58"/>
      <c r="C62" s="59"/>
      <c r="D62" s="60"/>
      <c r="E62" s="60"/>
    </row>
    <row r="63" spans="1:5" ht="15">
      <c r="A63" s="58"/>
      <c r="B63" s="58"/>
      <c r="C63" s="59"/>
      <c r="D63" s="60"/>
      <c r="E63" s="60"/>
    </row>
    <row r="64" spans="1:5" ht="15">
      <c r="A64" s="58"/>
      <c r="B64" s="58"/>
      <c r="C64" s="59"/>
      <c r="D64" s="60"/>
      <c r="E64" s="60"/>
    </row>
    <row r="65" spans="1:5" ht="15">
      <c r="A65" s="58"/>
      <c r="B65" s="58"/>
      <c r="C65" s="59"/>
      <c r="D65" s="60"/>
      <c r="E65" s="60"/>
    </row>
    <row r="66" spans="1:5" ht="15">
      <c r="A66" s="58"/>
      <c r="B66" s="58"/>
      <c r="C66" s="59"/>
      <c r="D66" s="60"/>
      <c r="E66" s="60"/>
    </row>
    <row r="67" spans="1:5" ht="15">
      <c r="A67" s="58"/>
      <c r="B67" s="58"/>
      <c r="C67" s="59"/>
      <c r="D67" s="60"/>
      <c r="E67" s="60"/>
    </row>
    <row r="68" spans="1:5" ht="15">
      <c r="A68" s="58"/>
      <c r="B68" s="58"/>
      <c r="C68" s="59"/>
      <c r="D68" s="60"/>
      <c r="E68" s="60"/>
    </row>
    <row r="69" spans="1:5" ht="15">
      <c r="A69" s="58"/>
      <c r="B69" s="58"/>
      <c r="C69" s="59"/>
      <c r="D69" s="60"/>
      <c r="E69" s="60"/>
    </row>
    <row r="70" spans="1:5" ht="15">
      <c r="A70" s="58"/>
      <c r="B70" s="58"/>
      <c r="C70" s="59"/>
      <c r="D70" s="60"/>
      <c r="E70" s="60"/>
    </row>
    <row r="71" spans="1:5" ht="15">
      <c r="A71" s="58"/>
      <c r="B71" s="58"/>
      <c r="C71" s="59"/>
      <c r="D71" s="60"/>
      <c r="E71" s="60"/>
    </row>
    <row r="72" spans="1:5" ht="15">
      <c r="A72" s="58"/>
      <c r="B72" s="58"/>
      <c r="C72" s="59"/>
      <c r="D72" s="60"/>
      <c r="E72" s="60"/>
    </row>
    <row r="73" spans="1:5" ht="15">
      <c r="A73" s="58"/>
      <c r="B73" s="58"/>
      <c r="C73" s="59"/>
      <c r="D73" s="60"/>
      <c r="E73" s="60"/>
    </row>
    <row r="74" spans="1:5" ht="15">
      <c r="A74" s="58"/>
      <c r="B74" s="58"/>
      <c r="C74" s="59"/>
      <c r="D74" s="60"/>
      <c r="E74" s="60"/>
    </row>
    <row r="75" spans="1:5" ht="15">
      <c r="A75" s="58"/>
      <c r="B75" s="58"/>
      <c r="C75" s="59"/>
      <c r="D75" s="60"/>
      <c r="E75" s="60"/>
    </row>
    <row r="76" spans="1:5" ht="15">
      <c r="A76" s="58"/>
      <c r="B76" s="58"/>
      <c r="C76" s="59"/>
      <c r="D76" s="60"/>
      <c r="E76" s="60"/>
    </row>
    <row r="77" spans="1:5" ht="15">
      <c r="A77" s="58"/>
      <c r="B77" s="58"/>
      <c r="C77" s="59"/>
      <c r="D77" s="60"/>
      <c r="E77" s="60"/>
    </row>
    <row r="78" spans="1:5" ht="15">
      <c r="A78" s="58"/>
      <c r="B78" s="58"/>
      <c r="C78" s="59"/>
      <c r="D78" s="60"/>
      <c r="E78" s="60"/>
    </row>
    <row r="79" spans="1:5" ht="15">
      <c r="A79" s="58"/>
      <c r="B79" s="58"/>
      <c r="C79" s="59"/>
      <c r="D79" s="60"/>
      <c r="E79" s="60"/>
    </row>
    <row r="80" spans="1:5" ht="15">
      <c r="A80" s="58"/>
      <c r="B80" s="58"/>
      <c r="C80" s="59"/>
      <c r="D80" s="60"/>
      <c r="E80" s="60"/>
    </row>
    <row r="81" spans="1:5" ht="15">
      <c r="A81" s="58"/>
      <c r="B81" s="58"/>
      <c r="C81" s="59"/>
      <c r="D81" s="60"/>
      <c r="E81" s="60"/>
    </row>
    <row r="82" spans="1:5" ht="15">
      <c r="A82" s="58"/>
      <c r="B82" s="58"/>
      <c r="C82" s="59"/>
      <c r="D82" s="60"/>
      <c r="E82" s="60"/>
    </row>
    <row r="83" spans="1:5" ht="15">
      <c r="A83" s="58"/>
      <c r="B83" s="58"/>
      <c r="C83" s="59"/>
      <c r="D83" s="60"/>
      <c r="E83" s="60"/>
    </row>
    <row r="84" spans="1:5" ht="15">
      <c r="A84" s="58"/>
      <c r="B84" s="58"/>
      <c r="C84" s="59"/>
      <c r="D84" s="60"/>
      <c r="E84" s="60"/>
    </row>
    <row r="85" spans="1:5" ht="15">
      <c r="A85" s="58"/>
      <c r="B85" s="58"/>
      <c r="C85" s="59"/>
      <c r="D85" s="60"/>
      <c r="E85" s="60"/>
    </row>
    <row r="86" spans="1:5" ht="15">
      <c r="A86" s="58"/>
      <c r="B86" s="58"/>
      <c r="C86" s="59"/>
      <c r="D86" s="60"/>
      <c r="E86" s="60"/>
    </row>
    <row r="87" spans="1:5" ht="15">
      <c r="A87" s="58"/>
      <c r="B87" s="58"/>
      <c r="C87" s="59"/>
      <c r="D87" s="60"/>
      <c r="E87" s="60"/>
    </row>
    <row r="88" spans="1:5" ht="15">
      <c r="A88" s="58"/>
      <c r="B88" s="58"/>
      <c r="C88" s="59"/>
      <c r="D88" s="60"/>
      <c r="E88" s="60"/>
    </row>
    <row r="89" spans="1:5" ht="15">
      <c r="A89" s="58"/>
      <c r="B89" s="58"/>
      <c r="C89" s="59"/>
      <c r="D89" s="60"/>
      <c r="E89" s="60"/>
    </row>
    <row r="90" spans="1:5" ht="15">
      <c r="A90" s="58"/>
      <c r="B90" s="58"/>
      <c r="C90" s="59"/>
      <c r="D90" s="60"/>
      <c r="E90" s="60"/>
    </row>
    <row r="91" spans="1:5" ht="15">
      <c r="A91" s="58"/>
      <c r="B91" s="58"/>
      <c r="C91" s="59"/>
      <c r="D91" s="60"/>
      <c r="E91" s="60"/>
    </row>
    <row r="92" spans="1:5" ht="15">
      <c r="A92" s="58"/>
      <c r="B92" s="58"/>
      <c r="C92" s="59"/>
      <c r="D92" s="60"/>
      <c r="E92" s="60"/>
    </row>
    <row r="93" spans="1:5" ht="15">
      <c r="A93" s="58"/>
      <c r="B93" s="58"/>
      <c r="C93" s="59"/>
      <c r="D93" s="60"/>
      <c r="E93" s="60"/>
    </row>
    <row r="94" spans="1:5" ht="15">
      <c r="A94" s="58"/>
      <c r="B94" s="58"/>
      <c r="C94" s="59"/>
      <c r="D94" s="60"/>
      <c r="E94" s="60"/>
    </row>
    <row r="95" spans="1:5" ht="15">
      <c r="A95" s="58"/>
      <c r="B95" s="58"/>
      <c r="C95" s="59"/>
      <c r="D95" s="60"/>
      <c r="E95" s="60"/>
    </row>
    <row r="96" spans="1:5" ht="15">
      <c r="A96" s="58"/>
      <c r="B96" s="58"/>
      <c r="C96" s="59"/>
      <c r="D96" s="60"/>
      <c r="E96" s="60"/>
    </row>
    <row r="97" spans="1:5" ht="15">
      <c r="A97" s="58"/>
      <c r="B97" s="58"/>
      <c r="C97" s="59"/>
      <c r="D97" s="60"/>
      <c r="E97" s="60"/>
    </row>
    <row r="98" spans="1:5" ht="15">
      <c r="A98" s="58"/>
      <c r="B98" s="58"/>
      <c r="C98" s="59"/>
      <c r="D98" s="60"/>
      <c r="E98" s="60"/>
    </row>
    <row r="99" spans="1:5" ht="15">
      <c r="A99" s="58"/>
      <c r="B99" s="58"/>
      <c r="C99" s="59"/>
      <c r="D99" s="60"/>
      <c r="E99" s="60"/>
    </row>
    <row r="100" spans="1:5" ht="15">
      <c r="A100" s="58"/>
      <c r="B100" s="58"/>
      <c r="C100" s="59"/>
      <c r="D100" s="60"/>
      <c r="E100" s="60"/>
    </row>
    <row r="101" spans="1:5" ht="15">
      <c r="A101" s="58"/>
      <c r="B101" s="58"/>
      <c r="C101" s="59"/>
      <c r="D101" s="60"/>
      <c r="E101" s="60"/>
    </row>
    <row r="102" spans="1:5" ht="15">
      <c r="A102" s="58"/>
      <c r="B102" s="58"/>
      <c r="C102" s="59"/>
      <c r="D102" s="60"/>
      <c r="E102" s="60"/>
    </row>
    <row r="103" spans="1:5" ht="15">
      <c r="A103" s="58"/>
      <c r="B103" s="58"/>
      <c r="C103" s="59"/>
      <c r="D103" s="60"/>
      <c r="E103" s="60"/>
    </row>
    <row r="104" spans="1:5" ht="15">
      <c r="A104" s="58"/>
      <c r="B104" s="58"/>
      <c r="C104" s="59"/>
      <c r="D104" s="60"/>
      <c r="E104" s="60"/>
    </row>
    <row r="105" spans="1:5" ht="15">
      <c r="A105" s="58"/>
      <c r="B105" s="58"/>
      <c r="C105" s="59"/>
      <c r="D105" s="60"/>
      <c r="E105" s="60"/>
    </row>
    <row r="106" spans="1:5" ht="15">
      <c r="A106" s="58"/>
      <c r="B106" s="58"/>
      <c r="C106" s="59"/>
      <c r="D106" s="60"/>
      <c r="E106" s="60"/>
    </row>
    <row r="107" spans="1:5" ht="15">
      <c r="A107" s="58"/>
      <c r="B107" s="58"/>
      <c r="C107" s="59"/>
      <c r="D107" s="60"/>
      <c r="E107" s="60"/>
    </row>
    <row r="108" spans="1:5" ht="15">
      <c r="A108" s="58"/>
      <c r="B108" s="58"/>
      <c r="C108" s="59"/>
      <c r="D108" s="60"/>
      <c r="E108" s="60"/>
    </row>
    <row r="109" spans="1:5" ht="15">
      <c r="A109" s="58"/>
      <c r="B109" s="58"/>
      <c r="C109" s="59"/>
      <c r="D109" s="60"/>
      <c r="E109" s="60"/>
    </row>
    <row r="110" spans="1:5" ht="15">
      <c r="A110" s="58"/>
      <c r="B110" s="58"/>
      <c r="C110" s="59"/>
      <c r="D110" s="60"/>
      <c r="E110" s="60"/>
    </row>
    <row r="111" spans="1:5" ht="15">
      <c r="A111" s="58"/>
      <c r="B111" s="58"/>
      <c r="C111" s="59"/>
      <c r="D111" s="60"/>
      <c r="E111" s="60"/>
    </row>
    <row r="112" spans="1:5" ht="15">
      <c r="A112" s="58"/>
      <c r="B112" s="58"/>
      <c r="C112" s="59"/>
      <c r="D112" s="60"/>
      <c r="E112" s="60"/>
    </row>
    <row r="113" spans="1:5" ht="15">
      <c r="A113" s="58"/>
      <c r="B113" s="58"/>
      <c r="C113" s="59"/>
      <c r="D113" s="60"/>
      <c r="E113" s="60"/>
    </row>
    <row r="114" spans="1:5" ht="15">
      <c r="A114" s="58"/>
      <c r="B114" s="58"/>
      <c r="C114" s="59"/>
      <c r="D114" s="60"/>
      <c r="E114" s="60"/>
    </row>
    <row r="115" spans="1:5" ht="15">
      <c r="A115" s="58"/>
      <c r="B115" s="58"/>
      <c r="C115" s="59"/>
      <c r="D115" s="60"/>
      <c r="E115" s="60"/>
    </row>
    <row r="116" spans="1:5" ht="15">
      <c r="A116" s="58"/>
      <c r="B116" s="58"/>
      <c r="C116" s="59"/>
      <c r="D116" s="60"/>
      <c r="E116" s="60"/>
    </row>
    <row r="117" spans="1:5" ht="15">
      <c r="A117" s="58"/>
      <c r="B117" s="58"/>
      <c r="C117" s="59"/>
      <c r="D117" s="60"/>
      <c r="E117" s="60"/>
    </row>
    <row r="118" spans="1:5" ht="15">
      <c r="A118" s="58"/>
      <c r="B118" s="58"/>
      <c r="C118" s="59"/>
      <c r="D118" s="60"/>
      <c r="E118" s="60"/>
    </row>
    <row r="119" spans="1:5" ht="15">
      <c r="A119" s="58"/>
      <c r="B119" s="58"/>
      <c r="C119" s="59"/>
      <c r="D119" s="60"/>
      <c r="E119" s="60"/>
    </row>
    <row r="120" spans="1:5" ht="15">
      <c r="A120" s="58"/>
      <c r="B120" s="58"/>
      <c r="C120" s="59"/>
      <c r="D120" s="60"/>
      <c r="E120" s="60"/>
    </row>
    <row r="121" spans="1:5" ht="15">
      <c r="A121" s="58"/>
      <c r="B121" s="58"/>
      <c r="C121" s="59"/>
      <c r="D121" s="60"/>
      <c r="E121" s="60"/>
    </row>
    <row r="122" spans="1:5" ht="15">
      <c r="A122" s="58"/>
      <c r="B122" s="58"/>
      <c r="C122" s="59"/>
      <c r="D122" s="60"/>
      <c r="E122" s="60"/>
    </row>
    <row r="123" spans="1:5" ht="15">
      <c r="A123" s="58"/>
      <c r="B123" s="58"/>
      <c r="C123" s="59"/>
      <c r="D123" s="60"/>
      <c r="E123" s="60"/>
    </row>
    <row r="124" spans="1:5" ht="15">
      <c r="A124" s="58"/>
      <c r="B124" s="58"/>
      <c r="C124" s="59"/>
      <c r="D124" s="60"/>
      <c r="E124" s="60"/>
    </row>
    <row r="125" spans="1:5" ht="15">
      <c r="A125" s="58"/>
      <c r="B125" s="58"/>
      <c r="C125" s="59"/>
      <c r="D125" s="60"/>
      <c r="E125" s="60"/>
    </row>
    <row r="126" spans="1:5" ht="15">
      <c r="A126" s="58"/>
      <c r="B126" s="58"/>
      <c r="C126" s="59"/>
      <c r="D126" s="60"/>
      <c r="E126" s="60"/>
    </row>
    <row r="127" spans="1:5" ht="15">
      <c r="A127" s="58"/>
      <c r="B127" s="58"/>
      <c r="C127" s="59"/>
      <c r="D127" s="60"/>
      <c r="E127" s="60"/>
    </row>
    <row r="128" spans="1:5" ht="15">
      <c r="A128" s="58"/>
      <c r="B128" s="58"/>
      <c r="C128" s="59"/>
      <c r="D128" s="60"/>
      <c r="E128" s="60"/>
    </row>
    <row r="129" spans="1:5" ht="15">
      <c r="A129" s="58"/>
      <c r="B129" s="58"/>
      <c r="C129" s="59"/>
      <c r="D129" s="60"/>
      <c r="E129" s="60"/>
    </row>
    <row r="130" spans="1:5" ht="15">
      <c r="A130" s="58"/>
      <c r="B130" s="58"/>
      <c r="C130" s="59"/>
      <c r="D130" s="60"/>
      <c r="E130" s="60"/>
    </row>
    <row r="131" spans="1:5" ht="15">
      <c r="A131" s="58"/>
      <c r="B131" s="58"/>
      <c r="C131" s="59"/>
      <c r="D131" s="60"/>
      <c r="E131" s="60"/>
    </row>
    <row r="132" spans="1:5" ht="15">
      <c r="A132" s="58"/>
      <c r="B132" s="58"/>
      <c r="C132" s="59"/>
      <c r="D132" s="60"/>
      <c r="E132" s="60"/>
    </row>
    <row r="133" spans="1:5" ht="15">
      <c r="A133" s="58"/>
      <c r="B133" s="58"/>
      <c r="C133" s="59"/>
      <c r="D133" s="60"/>
      <c r="E133" s="60"/>
    </row>
    <row r="134" spans="1:5" ht="15">
      <c r="A134" s="58"/>
      <c r="B134" s="58"/>
      <c r="C134" s="59"/>
      <c r="D134" s="60"/>
      <c r="E134" s="60"/>
    </row>
    <row r="135" spans="1:5" ht="15">
      <c r="A135" s="58"/>
      <c r="B135" s="58"/>
      <c r="C135" s="59"/>
      <c r="D135" s="60"/>
      <c r="E135" s="60"/>
    </row>
    <row r="136" spans="1:5" ht="15">
      <c r="A136" s="58"/>
      <c r="B136" s="58"/>
      <c r="C136" s="59"/>
      <c r="D136" s="60"/>
      <c r="E136" s="60"/>
    </row>
    <row r="137" spans="1:5" ht="15">
      <c r="A137" s="58"/>
      <c r="B137" s="58"/>
      <c r="C137" s="59"/>
      <c r="D137" s="60"/>
      <c r="E137" s="60"/>
    </row>
    <row r="138" spans="1:5" ht="15">
      <c r="A138" s="58"/>
      <c r="B138" s="58"/>
      <c r="C138" s="59"/>
      <c r="D138" s="60"/>
      <c r="E138" s="60"/>
    </row>
    <row r="139" spans="1:5" ht="15">
      <c r="A139" s="58"/>
      <c r="B139" s="58"/>
      <c r="C139" s="59"/>
      <c r="D139" s="60"/>
      <c r="E139" s="60"/>
    </row>
    <row r="140" spans="1:5" ht="15">
      <c r="A140" s="58"/>
      <c r="B140" s="58"/>
      <c r="C140" s="59"/>
      <c r="D140" s="60"/>
      <c r="E140" s="60"/>
    </row>
    <row r="141" spans="1:5" ht="15">
      <c r="A141" s="58"/>
      <c r="B141" s="58"/>
      <c r="C141" s="59"/>
      <c r="D141" s="60"/>
      <c r="E141" s="60"/>
    </row>
    <row r="142" spans="1:5" ht="15">
      <c r="A142" s="58"/>
      <c r="B142" s="58"/>
      <c r="C142" s="59"/>
      <c r="D142" s="60"/>
      <c r="E142" s="60"/>
    </row>
    <row r="143" spans="1:5" ht="15">
      <c r="A143" s="58"/>
      <c r="B143" s="58"/>
      <c r="C143" s="59"/>
      <c r="D143" s="60"/>
      <c r="E143" s="60"/>
    </row>
    <row r="144" spans="1:5" ht="15">
      <c r="A144" s="58"/>
      <c r="B144" s="58"/>
      <c r="C144" s="59"/>
      <c r="D144" s="60"/>
      <c r="E144" s="60"/>
    </row>
    <row r="145" spans="1:5" ht="15">
      <c r="A145" s="58"/>
      <c r="B145" s="58"/>
      <c r="C145" s="59"/>
      <c r="D145" s="60"/>
      <c r="E145" s="60"/>
    </row>
    <row r="146" spans="1:5" ht="15">
      <c r="A146" s="58"/>
      <c r="B146" s="58"/>
      <c r="C146" s="59"/>
      <c r="D146" s="60"/>
      <c r="E146" s="60"/>
    </row>
    <row r="147" spans="1:5" ht="15">
      <c r="A147" s="58"/>
      <c r="B147" s="58"/>
      <c r="C147" s="59"/>
      <c r="D147" s="60"/>
      <c r="E147" s="60"/>
    </row>
    <row r="148" spans="1:5" ht="15">
      <c r="A148" s="58"/>
      <c r="B148" s="58"/>
      <c r="C148" s="59"/>
      <c r="D148" s="60"/>
      <c r="E148" s="60"/>
    </row>
    <row r="149" spans="1:5" ht="15">
      <c r="A149" s="58"/>
      <c r="B149" s="58"/>
      <c r="C149" s="59"/>
      <c r="D149" s="60"/>
      <c r="E149" s="60"/>
    </row>
    <row r="150" spans="1:5" ht="15">
      <c r="A150" s="58"/>
      <c r="B150" s="58"/>
      <c r="C150" s="59"/>
      <c r="D150" s="60"/>
      <c r="E150" s="60"/>
    </row>
    <row r="151" spans="1:5" ht="15">
      <c r="A151" s="58"/>
      <c r="B151" s="58"/>
      <c r="C151" s="59"/>
      <c r="D151" s="60"/>
      <c r="E151" s="60"/>
    </row>
    <row r="152" spans="1:5" ht="15">
      <c r="A152" s="58"/>
      <c r="B152" s="58"/>
      <c r="C152" s="59"/>
      <c r="D152" s="60"/>
      <c r="E152" s="60"/>
    </row>
    <row r="153" spans="1:5" ht="15">
      <c r="A153" s="58"/>
      <c r="B153" s="58"/>
      <c r="C153" s="59"/>
      <c r="D153" s="60"/>
      <c r="E153" s="60"/>
    </row>
    <row r="154" spans="1:5" ht="15">
      <c r="A154" s="58"/>
      <c r="B154" s="58"/>
      <c r="C154" s="59"/>
      <c r="D154" s="60"/>
      <c r="E154" s="60"/>
    </row>
    <row r="155" spans="1:5" ht="15">
      <c r="A155" s="58"/>
      <c r="B155" s="58"/>
      <c r="C155" s="59"/>
      <c r="D155" s="60"/>
      <c r="E155" s="60"/>
    </row>
    <row r="156" spans="1:5" ht="15">
      <c r="A156" s="58"/>
      <c r="B156" s="58"/>
      <c r="C156" s="59"/>
      <c r="D156" s="60"/>
      <c r="E156" s="60"/>
    </row>
    <row r="157" spans="1:5" ht="15">
      <c r="A157" s="58"/>
      <c r="B157" s="58"/>
      <c r="C157" s="59"/>
      <c r="D157" s="60"/>
      <c r="E157" s="60"/>
    </row>
    <row r="158" spans="1:5" ht="15">
      <c r="A158" s="58"/>
      <c r="B158" s="58"/>
      <c r="C158" s="59"/>
      <c r="D158" s="60"/>
      <c r="E158" s="60"/>
    </row>
    <row r="159" spans="1:5" ht="15">
      <c r="A159" s="58"/>
      <c r="B159" s="58"/>
      <c r="C159" s="59"/>
      <c r="D159" s="60"/>
      <c r="E159" s="60"/>
    </row>
    <row r="160" spans="1:5" ht="15">
      <c r="A160" s="58"/>
      <c r="B160" s="58"/>
      <c r="C160" s="59"/>
      <c r="D160" s="60"/>
      <c r="E160" s="60"/>
    </row>
    <row r="161" spans="1:5" ht="15">
      <c r="A161" s="58"/>
      <c r="B161" s="58"/>
      <c r="C161" s="59"/>
      <c r="D161" s="60"/>
      <c r="E161" s="60"/>
    </row>
    <row r="162" spans="1:5" ht="15">
      <c r="A162" s="58"/>
      <c r="B162" s="58"/>
      <c r="C162" s="59"/>
      <c r="D162" s="60"/>
      <c r="E162" s="60"/>
    </row>
    <row r="163" spans="1:5" ht="15">
      <c r="A163" s="58"/>
      <c r="B163" s="58"/>
      <c r="C163" s="59"/>
      <c r="D163" s="60"/>
      <c r="E163" s="60"/>
    </row>
    <row r="164" spans="1:5" ht="15">
      <c r="A164" s="58"/>
      <c r="B164" s="58"/>
      <c r="C164" s="59"/>
      <c r="D164" s="60"/>
      <c r="E164" s="60"/>
    </row>
    <row r="165" spans="1:5" ht="15">
      <c r="A165" s="58"/>
      <c r="B165" s="58"/>
      <c r="C165" s="59"/>
      <c r="D165" s="60"/>
      <c r="E165" s="60"/>
    </row>
    <row r="166" spans="1:5" ht="15">
      <c r="A166" s="58"/>
      <c r="B166" s="58"/>
      <c r="C166" s="59"/>
      <c r="D166" s="60"/>
      <c r="E166" s="60"/>
    </row>
  </sheetData>
  <sheetProtection/>
  <mergeCells count="8">
    <mergeCell ref="A8:E8"/>
    <mergeCell ref="A6:E6"/>
    <mergeCell ref="A7:E7"/>
    <mergeCell ref="C1:E1"/>
    <mergeCell ref="C2:E2"/>
    <mergeCell ref="C4:E4"/>
    <mergeCell ref="C5:E5"/>
    <mergeCell ref="C3:E3"/>
  </mergeCells>
  <printOptions/>
  <pageMargins left="0.7874015748031497" right="0.3937007874015748" top="0.4330708661417323" bottom="0.3937007874015748" header="0.15748031496062992" footer="0.196850393700787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2023-04-20T10:40:32Z</cp:lastPrinted>
  <dcterms:created xsi:type="dcterms:W3CDTF">2016-11-24T08:46:03Z</dcterms:created>
  <dcterms:modified xsi:type="dcterms:W3CDTF">2023-04-20T11:18:08Z</dcterms:modified>
  <cp:category/>
  <cp:version/>
  <cp:contentType/>
  <cp:contentStatus/>
</cp:coreProperties>
</file>