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10" windowWidth="17400" windowHeight="12900" activeTab="3"/>
  </bookViews>
  <sheets>
    <sheet name="Пр 1доходы" sheetId="1" r:id="rId1"/>
    <sheet name="Пр2 Расходы Вед " sheetId="2" r:id="rId2"/>
    <sheet name="Пр3 Расходы П ПР" sheetId="3" r:id="rId3"/>
    <sheet name="Пр 4источники" sheetId="4" r:id="rId4"/>
  </sheets>
  <externalReferences>
    <externalReference r:id="rId7"/>
  </externalReferences>
  <definedNames>
    <definedName name="__bookmark_1" localSheetId="0">'[1]Доходы_НОВ'!#REF!</definedName>
    <definedName name="__bookmark_1">'[1]Доходы_НОВ'!#REF!</definedName>
    <definedName name="__bookmark_3" localSheetId="0">#REF!</definedName>
    <definedName name="__bookmark_3">#REF!</definedName>
    <definedName name="__bookmark_4" localSheetId="0">#REF!</definedName>
    <definedName name="__bookmark_4">#REF!</definedName>
    <definedName name="__bookmark_5" localSheetId="0">#REF!</definedName>
    <definedName name="__bookmark_5">#REF!</definedName>
    <definedName name="_xlnm.Print_Titles" localSheetId="0">'Пр 1доходы'!$11:$11</definedName>
    <definedName name="_xlnm.Print_Titles" localSheetId="3">'Пр 4источники'!$10:$10</definedName>
    <definedName name="_xlnm.Print_Titles" localSheetId="1">'Пр2 Расходы Вед '!$11:$11</definedName>
    <definedName name="_xlnm.Print_Titles" localSheetId="2">'Пр3 Расходы П ПР'!$16:$17</definedName>
    <definedName name="_xlnm.Print_Area" localSheetId="0">'Пр 1доходы'!$B$1:$I$122</definedName>
    <definedName name="ттт">'[1]Доходы_НОВ'!#REF!</definedName>
  </definedNames>
  <calcPr fullCalcOnLoad="1"/>
</workbook>
</file>

<file path=xl/sharedStrings.xml><?xml version="1.0" encoding="utf-8"?>
<sst xmlns="http://schemas.openxmlformats.org/spreadsheetml/2006/main" count="1127" uniqueCount="481">
  <si>
    <t>Субсидии бюджетным учреждениям</t>
  </si>
  <si>
    <t>Приложение № 2</t>
  </si>
  <si>
    <t>Оренбургской области</t>
  </si>
  <si>
    <t>Процент исполнения</t>
  </si>
  <si>
    <t>Администрация муниципального образования Никольский сельсовет Оренбургского района Оренбургской области</t>
  </si>
  <si>
    <t/>
  </si>
  <si>
    <t>Муниципальная программа "Совершенствование муниципального управления в муниципальном образовании Никольский сельсовет Оренбургского района Оренбургской области на 2017 - 2019 годы"</t>
  </si>
  <si>
    <t>8600000000</t>
  </si>
  <si>
    <t>86</t>
  </si>
  <si>
    <t>Основное мероприятие "Обеспечение деятельности органов местного самоуправления"</t>
  </si>
  <si>
    <t>8600100000</t>
  </si>
  <si>
    <t>01</t>
  </si>
  <si>
    <t>8600110001</t>
  </si>
  <si>
    <t>10001</t>
  </si>
  <si>
    <t>120</t>
  </si>
  <si>
    <t>8600110002</t>
  </si>
  <si>
    <t>10002</t>
  </si>
  <si>
    <t>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</si>
  <si>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</si>
  <si>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7500000000</t>
  </si>
  <si>
    <t>75</t>
  </si>
  <si>
    <t>7500090004</t>
  </si>
  <si>
    <t>90004</t>
  </si>
  <si>
    <t>850</t>
  </si>
  <si>
    <t>8600400000</t>
  </si>
  <si>
    <t>04</t>
  </si>
  <si>
    <t>8600451180</t>
  </si>
  <si>
    <t>51180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</si>
  <si>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</t>
  </si>
  <si>
    <t>7500059302</t>
  </si>
  <si>
    <t>59302</t>
  </si>
  <si>
    <t>Муниципальная программа «Устойчивое развитие сельской территории муниципального образования Никольский  сельсовет Оренбургского района Оренбургской области на 2016–2018 годы и на период до 2020 года»</t>
  </si>
  <si>
    <t>8500000000</t>
  </si>
  <si>
    <t>85</t>
  </si>
  <si>
    <t>Подпрограмма «Пожарная безопасность»</t>
  </si>
  <si>
    <t>8590000000</t>
  </si>
  <si>
    <t>9</t>
  </si>
  <si>
    <t>Основное мероприятие «Обеспечение первичных мер пожарной безопасности в границах населенных пунктов поселения»</t>
  </si>
  <si>
    <t>8590100000</t>
  </si>
  <si>
    <t>Обеспечение первичных мер пожарной безопасности в границах населенных пунктов поселения</t>
  </si>
  <si>
    <t>8590190053</t>
  </si>
  <si>
    <t>90053</t>
  </si>
  <si>
    <t>Подпрограмма «Дорожное хозяйство»</t>
  </si>
  <si>
    <t>8520000000</t>
  </si>
  <si>
    <t>2</t>
  </si>
  <si>
    <t>Основное мероприятие «Капитальный ремонт и ремонт сети автомобильных дорог местного значения»</t>
  </si>
  <si>
    <t>8520500000</t>
  </si>
  <si>
    <t>05</t>
  </si>
  <si>
    <t>8520590049</t>
  </si>
  <si>
    <t>90049</t>
  </si>
  <si>
    <t>Основное мероприятие «Содержание сети автомобильных дорог общего пользования местного значения»</t>
  </si>
  <si>
    <t>8520600000</t>
  </si>
  <si>
    <t>06</t>
  </si>
  <si>
    <t>8520690050</t>
  </si>
  <si>
    <t>90050</t>
  </si>
  <si>
    <t>4</t>
  </si>
  <si>
    <t>Основное мероприятие «Мероприятия в области жилищного фонда»</t>
  </si>
  <si>
    <t>8540200000</t>
  </si>
  <si>
    <t>02</t>
  </si>
  <si>
    <t>Мероприятия в области жилищного фонда</t>
  </si>
  <si>
    <t>8540290032</t>
  </si>
  <si>
    <t>90032</t>
  </si>
  <si>
    <t>Подпрограмма «Развитие в сфере благоустройства территории»</t>
  </si>
  <si>
    <t>8560000000</t>
  </si>
  <si>
    <t>6</t>
  </si>
  <si>
    <t>Основное мероприятие «Благоустройство территории поселения»</t>
  </si>
  <si>
    <t>8560100000</t>
  </si>
  <si>
    <t>8560190036</t>
  </si>
  <si>
    <t>90036</t>
  </si>
  <si>
    <t>Основное мероприятие «Освещение улиц»</t>
  </si>
  <si>
    <t>8560300000</t>
  </si>
  <si>
    <t>03</t>
  </si>
  <si>
    <t>8560390038</t>
  </si>
  <si>
    <t>90038</t>
  </si>
  <si>
    <t>Сохранение и развитие культуры</t>
  </si>
  <si>
    <t>7500070011</t>
  </si>
  <si>
    <t>70011</t>
  </si>
  <si>
    <t>610</t>
  </si>
  <si>
    <t>Муниципальная программа «Развитие культуры села на 2014-2018 годы»</t>
  </si>
  <si>
    <t>8100000000</t>
  </si>
  <si>
    <t>81</t>
  </si>
  <si>
    <t>Подпрограмма «Культура»</t>
  </si>
  <si>
    <t>8120000000</t>
  </si>
  <si>
    <t>Основное мероприятие «Сохранение и развитие культуры»</t>
  </si>
  <si>
    <t>8120100000</t>
  </si>
  <si>
    <t>8120170011</t>
  </si>
  <si>
    <t>Муниципальная программа «Устойчивое развитие сельской территории муниципального образования Никольский сельсовет Оренбургского района Оренбургской области на 2016–2018 годы и на период до 2020 года»</t>
  </si>
  <si>
    <t>Подпрограмма «Обеспечение жильем молодых семей на 2014-2020 годы»</t>
  </si>
  <si>
    <t>85А0000000</t>
  </si>
  <si>
    <t>Основное мероприятие «Финансирование мероприятий по представлению социальных выплат на приобретение жилья молодым семьям, в том числе отдельным категориям граждан»</t>
  </si>
  <si>
    <t>85А0100000</t>
  </si>
  <si>
    <t>85А01L0200</t>
  </si>
  <si>
    <t>Финансовое обеспечение полномочий в области градостроительной деятельности</t>
  </si>
  <si>
    <t>000</t>
  </si>
  <si>
    <t>Социальные выплаты на приобретение жилья молодым семьям, в том числе отдельным категориям граждан</t>
  </si>
  <si>
    <t>ВСЕГО РАСХОДОВ</t>
  </si>
  <si>
    <t>Условно утвержденные расходы</t>
  </si>
  <si>
    <t>00000</t>
  </si>
  <si>
    <t>00</t>
  </si>
  <si>
    <t>0</t>
  </si>
  <si>
    <t>Социальное обеспечение населения</t>
  </si>
  <si>
    <t>Пенсионное обеспечение</t>
  </si>
  <si>
    <t>СОЦИАЛЬНАЯ ПОЛИТИКА</t>
  </si>
  <si>
    <t>Культура</t>
  </si>
  <si>
    <t>КУЛЬТУРА, КИНЕМАТОГРАФИЯ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</si>
  <si>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</si>
  <si>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</si>
  <si>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</si>
  <si>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</si>
  <si>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</si>
  <si>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</si>
  <si>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НАЦИОНАЛЬНАЯ ЭКОНОМИКА</t>
  </si>
  <si>
    <t>Обеспечение пожарной безопасности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</si>
  <si>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</si>
  <si>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</si>
  <si>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</si>
  <si>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</si>
  <si>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</si>
  <si>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</si>
  <si>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</si>
  <si>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</si>
  <si>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</si>
  <si>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КОСГУ</t>
  </si>
  <si>
    <t>ВР</t>
  </si>
  <si>
    <t>ЦСР</t>
  </si>
  <si>
    <t>целевая статья</t>
  </si>
  <si>
    <t>ПР</t>
  </si>
  <si>
    <t>РЗ</t>
  </si>
  <si>
    <t>ВЕД</t>
  </si>
  <si>
    <t>НАИМЕНОВАНИЕ</t>
  </si>
  <si>
    <t>рублей</t>
  </si>
  <si>
    <t>муниципального образования</t>
  </si>
  <si>
    <t>к решению Совета депутатов</t>
  </si>
  <si>
    <t>0000000000</t>
  </si>
  <si>
    <t xml:space="preserve">                                                    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</si>
  <si>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</si>
  <si>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</si>
  <si>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90  00  00  00  00  0000  000</t>
  </si>
  <si>
    <t>Источники финансирования дефицита бюджета - всего</t>
  </si>
  <si>
    <t>01  00  00  00  00  0000  000</t>
  </si>
  <si>
    <t>ИСТОЧНИКИ ВНУТРЕННЕГО ФИНАНСИРОВАНИЯ ДЕФИЦИТОВ БЮДЖЕТОВ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</si>
  <si>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</si>
  <si>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</si>
  <si>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</si>
  <si>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</si>
  <si>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01  02  00  00  10  0000  710</t>
  </si>
  <si>
    <t>Получение кредитов от кредитных организаций бюджетами сельских поселений в валюте Российской Федерации</t>
  </si>
  <si>
    <t>01  02  00  00  00  0000  800</t>
  </si>
  <si>
    <t>Погашение кредитов, предоставленных кредитными организациями в валюте Российской Федерации</t>
  </si>
  <si>
    <t>01  02  00  00  10  0000  810</t>
  </si>
  <si>
    <t>Погашение бюджетами сельских поселений кредитов от кредитных организаций в валюте Российской Федерации</t>
  </si>
  <si>
    <t>01  03  00  00  00  0000  000</t>
  </si>
  <si>
    <t>Бюджетные кредиты от других бюджетов бюджетной системы Российской Федерации</t>
  </si>
  <si>
    <t>01  03  01  00  00  0000  000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</si>
  <si>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</si>
  <si>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01  03  01  00  00  0000  700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</si>
  <si>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</si>
  <si>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01  03  01  00  10  0000  710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</si>
  <si>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</si>
  <si>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</si>
  <si>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</si>
  <si>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01  03  01  00  10  0000  810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</si>
  <si>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</si>
  <si>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01  06  00  00  00  0000  000</t>
  </si>
  <si>
    <t>Иные источники внутреннего финансирования дефицитов бюджетов</t>
  </si>
  <si>
    <t>01  06  04  01  00  0000  000</t>
  </si>
  <si>
    <t>Исполнение государственных и муниципальных гарантий в валюте Российской Федерации</t>
  </si>
  <si>
    <t>01  06  04  01  10  0000  810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</si>
  <si>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</si>
  <si>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01  06  05  00  00  0000  600</t>
  </si>
  <si>
    <t>Возврат бюджетных кредитов, предоставленных внутри страны в валюте Российской Федерации</t>
  </si>
  <si>
    <t>01  06  05  01  10  0000  640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</si>
  <si>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</si>
  <si>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 xml:space="preserve">Изменение остатков средств </t>
  </si>
  <si>
    <t>01  05  00  00  00  0000  000</t>
  </si>
  <si>
    <t>Изменение остатков средств на счетах по учету средств бюджетов</t>
  </si>
  <si>
    <t>01  05  00  00  00  0000  500</t>
  </si>
  <si>
    <t>Увеличение остатков средств бюджетов</t>
  </si>
  <si>
    <t>01  05  02  01  00  0000  510</t>
  </si>
  <si>
    <t>Увеличение прочих остатков денежных средств бюджетов</t>
  </si>
  <si>
    <t>01  05  02  01  10  0000  510</t>
  </si>
  <si>
    <t>Увеличение прочих остатков денежных средств бюджетов сельских поселений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</si>
  <si>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</si>
  <si>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</si>
  <si>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</si>
  <si>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</si>
  <si>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</si>
  <si>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</si>
  <si>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01  05  02  01  10  0000  610</t>
  </si>
  <si>
    <t>Уменьшение прочих остатков денежных средств бюджетов сельских поселений</t>
  </si>
  <si>
    <t>Код дохода</t>
  </si>
  <si>
    <t>Наименование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</si>
  <si>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</si>
  <si>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</si>
  <si>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</si>
  <si>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</si>
  <si>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</si>
  <si>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</si>
  <si>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</si>
  <si>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</si>
  <si>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</si>
  <si>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</si>
  <si>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</si>
  <si>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</si>
  <si>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</si>
  <si>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</si>
  <si>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</si>
  <si>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</si>
  <si>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</si>
  <si>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</si>
  <si>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</si>
  <si>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</si>
  <si>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</si>
  <si>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</si>
  <si>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</si>
  <si>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</si>
  <si>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</si>
  <si>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</si>
  <si>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</si>
  <si>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</si>
  <si>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</si>
  <si>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</si>
  <si>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</si>
  <si>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</si>
  <si>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</si>
  <si>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</si>
  <si>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</si>
  <si>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</si>
  <si>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</si>
  <si>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</si>
  <si>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</si>
  <si>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</si>
  <si>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г.)</t>
  </si>
  <si>
    <t>1 09 04053 10 0000 110</t>
  </si>
  <si>
    <t>Земельный налог (по обязательствам, возникшим до 1 января 2006 г.), мобилизуемый на территориях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</si>
  <si>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</si>
  <si>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</si>
  <si>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</si>
  <si>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</si>
  <si>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1 11 050200 00 000 120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</si>
  <si>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</si>
  <si>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</si>
  <si>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</si>
  <si>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</si>
  <si>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</si>
  <si>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</si>
  <si>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</si>
  <si>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</si>
  <si>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</si>
  <si>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</si>
  <si>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</si>
  <si>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</si>
  <si>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</si>
  <si>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</si>
  <si>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</si>
  <si>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</si>
  <si>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</si>
  <si>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</si>
  <si>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</si>
  <si>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</si>
  <si>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</si>
  <si>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</si>
  <si>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</si>
  <si>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</si>
  <si>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</si>
  <si>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</si>
  <si>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</si>
  <si>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</si>
  <si>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</si>
  <si>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</si>
  <si>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</si>
  <si>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</si>
  <si>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</si>
  <si>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</si>
  <si>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</si>
  <si>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</si>
  <si>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</si>
  <si>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</si>
  <si>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</si>
  <si>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</si>
  <si>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</si>
  <si>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</si>
  <si>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</si>
  <si>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</si>
  <si>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</si>
  <si>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</si>
  <si>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</si>
  <si>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</si>
  <si>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</si>
  <si>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</si>
  <si>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Приложение № 1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</si>
  <si>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</si>
  <si>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</si>
  <si>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</si>
  <si>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</si>
  <si>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</si>
  <si>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1 17 01050 10 0000 180</t>
  </si>
  <si>
    <t>Невыясненные поступления, зачисляемые в бюджеты сельских поселений</t>
  </si>
  <si>
    <t>1 17 05000 00 0000 180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</si>
  <si>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</si>
  <si>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</si>
  <si>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</si>
  <si>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</si>
  <si>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</si>
  <si>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</si>
  <si>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</si>
  <si>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</si>
  <si>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субъектов Российской Федерации и муниципальных образований</t>
  </si>
  <si>
    <t>2 02 15001 00 0000 151</t>
  </si>
  <si>
    <t>Дотации на выравнивание бюджетной обеспеченности</t>
  </si>
  <si>
    <t>2 02 15001 10 0000 151</t>
  </si>
  <si>
    <t>Дотации бюджетам сельских поселений на выравнивание бюджетной обеспеченности</t>
  </si>
  <si>
    <t>2 02 15001 10 0001 151</t>
  </si>
  <si>
    <t>Дотации на выравнивание бюджетной обеспеченности поселений, за счет средств  из областного бюджета</t>
  </si>
  <si>
    <t>2 02 15001 10 0002 151</t>
  </si>
  <si>
    <r>
      <t>Дотации на выравнивание бюджетной обеспеченности поселений, за счет средств  из районного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бюджета</t>
    </r>
  </si>
  <si>
    <t>2 02 30000 00 0000 151</t>
  </si>
  <si>
    <t>Субвенции бюджетам субъектов Российской Федерации и муниципальных образований</t>
  </si>
  <si>
    <t>2 02 35930 00 0000 151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</si>
  <si>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</si>
  <si>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</si>
  <si>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</si>
  <si>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</si>
  <si>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2 02 40000 00 0000 151</t>
  </si>
  <si>
    <t>Иные межбюджетные трансферты</t>
  </si>
  <si>
    <t>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</si>
  <si>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</si>
  <si>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</si>
  <si>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</si>
  <si>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2 02 49999 10 0000 151</t>
  </si>
  <si>
    <t>Прочие межбюджетные трансферты, передаваемые бюджетам сельских поселений</t>
  </si>
  <si>
    <t>2 02 49999 10 0008 151</t>
  </si>
  <si>
    <t>Прочие межбюджетные трансферты, передаваемые бюджетам сельских поселений на обеспечение жильем молодых семей</t>
  </si>
  <si>
    <t>2 02 49999 10 0021 151</t>
  </si>
  <si>
    <t>Прочие межбюджетные трансферты, передаваемые бюджетам сельских поселений на осуществление капитального ремонта гидротехнических сооружений, находящихся в муниципальной собственности и бесхозных гидротехнических сооружений</t>
  </si>
  <si>
    <t>2 02 49999 10 0051 151</t>
  </si>
  <si>
    <t>Прочие межбюджетные трансферты, передаваемые бюджетам сельских поселений на реализацию федеральных целевых программ (молодые семьи)</t>
  </si>
  <si>
    <t>2 02 04 999 10 0077 151</t>
  </si>
  <si>
    <t>Прочие межбюджетные трансферты, передаваемые бюджетам сельских поселений на софинансирование капитальных вложений в объекты муниципальной собственности</t>
  </si>
  <si>
    <t>2 02 49999 10 0216 151</t>
  </si>
  <si>
    <t>Прочие межбюджетные трансферты, передаваемые бюджетам сельских поселений на на осуществление дорожной деятельности в отношении автомобильных дорог общего пользования</t>
  </si>
  <si>
    <t>2 02 49999 10 0882 151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</si>
  <si>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</t>
  </si>
  <si>
    <t xml:space="preserve">2 02 49999 10 0892 151
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</si>
  <si>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областного бюджета</t>
  </si>
  <si>
    <t xml:space="preserve">2 02 49999 10 0991 151
</t>
  </si>
  <si>
    <t>Прочие межбюджетные трансферты, передаваемые бюджетам сельских поселений на софинансирование расходов по подготовке документов для внесения в государственный кадастр</t>
  </si>
  <si>
    <t>ПРОЧИЕ БЕЗВОЗМЕЗДНЫЕ ПОСТУПЛЕНИЯ</t>
  </si>
  <si>
    <t>Прочие безвозмездные поступления в бюджеты сельских поселений</t>
  </si>
  <si>
    <t>ИТОГО  ДОХОДОВ</t>
  </si>
  <si>
    <t>Дотации бюджетам сельских поселений на поддержку мер по обеспечению сбалансированности бюджетов, за счет средств районного бюджета на социальные выплаты молодым семьям</t>
  </si>
  <si>
    <t>2 04 05099 10 9000 180</t>
  </si>
  <si>
    <t>Прочие безвозмездные поступления от негосударственных организаций в бюджеты сельских поселений</t>
  </si>
  <si>
    <t>Безвозмездные поступления в бюджеты сельских поселений на реализацию проектов развития сельских поселений, основанных на местных инициативах</t>
  </si>
  <si>
    <t>207 00000 00 0000 000</t>
  </si>
  <si>
    <t>Обеспечение деятельности финансовых. Налоговых и таможенных органов и органов финансового (финансово-бюджетного) надзора.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</si>
  <si>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</si>
  <si>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</si>
  <si>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</si>
  <si>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</si>
  <si>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1 06 06033 10 2100 110</t>
  </si>
  <si>
    <t>1 06 06043 10 2100 110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</si>
  <si>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</si>
  <si>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2 02 15002 10 0001 151</t>
  </si>
  <si>
    <t>Дотации бюджетам сельских поселений на поддержку мер по обеспечению сбалансированности бюджетов, за счет средств областного бюджета</t>
  </si>
  <si>
    <t>Прочие межбюджетные трансферты, передаваемые бюджетам сельских поселений на финансовое обеспечение минимального размера оплаты труда работников бюджетной сферы</t>
  </si>
  <si>
    <t>Прочие межбюджетные трансферты общего характера</t>
  </si>
  <si>
    <t>Исполнено</t>
  </si>
  <si>
    <t>Приложение № 4</t>
  </si>
  <si>
    <t>Отклонения от утвержденного бюджета</t>
  </si>
  <si>
    <t>% исполнения к утверж. Бюджету</t>
  </si>
  <si>
    <t>% исполнения к уточн. Бюджету</t>
  </si>
  <si>
    <t xml:space="preserve">   </t>
  </si>
  <si>
    <t>Приложение № 3</t>
  </si>
  <si>
    <t xml:space="preserve">Источники финансирования дефицита бюджета </t>
  </si>
  <si>
    <t xml:space="preserve">по кодам классификации источников финансирования дефицитов бюджетов     </t>
  </si>
  <si>
    <t xml:space="preserve">по разделам  и  подразделам классификации расходов бюджета                </t>
  </si>
  <si>
    <t xml:space="preserve"> Доходы  бюджета  </t>
  </si>
  <si>
    <t xml:space="preserve">по кодам классификации доходов бюджета </t>
  </si>
  <si>
    <t>Ведомственная структура расходов  бюджета</t>
  </si>
  <si>
    <t>Осуществление деятельности главы муниципального образования</t>
  </si>
  <si>
    <t>Расходы на выплаты персоналу государственных (муниципальных) органов</t>
  </si>
  <si>
    <t>НЕПРОГРАММНЫЕ МЕРОПРИЯТИЯ ПОСЕЛЕНИЙ</t>
  </si>
  <si>
    <t>Иные закупки товаров, работ и услуг для обеспечения государственных (муниципальных) нужд</t>
  </si>
  <si>
    <t>Содержание аппарата администрации МО</t>
  </si>
  <si>
    <t>Уплата налогов, сборов и иных платежей</t>
  </si>
  <si>
    <t>Уплата членских взносов</t>
  </si>
  <si>
    <t>Основное мероприятие "Осуществление переданных полномочий из бюджетов других уровней"</t>
  </si>
  <si>
    <t>Осуществление первичного воинского учета на территориях, где отсутствуют военные комиссариаты</t>
  </si>
  <si>
    <t>Капитальный ремонт и ремонт сети автомобильных дорог местного значения</t>
  </si>
  <si>
    <t>Содержание сети автомобильных дорог общего пользования местного значения</t>
  </si>
  <si>
    <t>Благоустройство территории поселения</t>
  </si>
  <si>
    <t>Освещение улиц</t>
  </si>
  <si>
    <t>Уточнено на 2019г.</t>
  </si>
  <si>
    <t>Кассовое исполнение на 01.01.2020г.</t>
  </si>
  <si>
    <t>1 01 02030 01 2100 110</t>
  </si>
  <si>
    <t>1 01 02020 01 1000 110</t>
  </si>
  <si>
    <t>1 01 02020 01 2100 110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</si>
  <si>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</si>
  <si>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</si>
  <si>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</si>
  <si>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</si>
  <si>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</si>
  <si>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1 03 02231 01 0000 110</t>
  </si>
  <si>
    <t>1 03 02241 01 0000 110</t>
  </si>
  <si>
    <t>1 03 02251 01 0000 110</t>
  </si>
  <si>
    <t>1 03 02261 01 0000 110</t>
  </si>
  <si>
    <t>1 05 03010 01 2100 110</t>
  </si>
  <si>
    <t>1 05 03010 01 1000 110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</si>
  <si>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</si>
  <si>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</si>
  <si>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1 06 01030 10 2100 110</t>
  </si>
  <si>
    <t>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</si>
  <si>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</si>
  <si>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</si>
  <si>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</si>
  <si>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1 06 06043 10 1000 110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</si>
  <si>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</si>
  <si>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1 08 04020 01 1000 110</t>
  </si>
  <si>
    <t>2 02 15002 10 0002 151</t>
  </si>
  <si>
    <t>2 07 05030 10 0000 150</t>
  </si>
  <si>
    <t>202 49999 10 6888 150</t>
  </si>
  <si>
    <t>2 02 35118 10 0000 150</t>
  </si>
  <si>
    <t>2 02 35118 00 0000 150</t>
  </si>
  <si>
    <t>2 02 35930 10 0000 150</t>
  </si>
  <si>
    <t>2 07 05030 10 9000 150</t>
  </si>
  <si>
    <t>202 49999 10 6130 150</t>
  </si>
  <si>
    <t>Прочие межбюджетные трансферты на повышение заработной платы работникам МБУК</t>
  </si>
  <si>
    <t xml:space="preserve"> Нижнепавловский сельсовет Оренбургского района Оренбургской области</t>
  </si>
  <si>
    <t xml:space="preserve"> муниципального образования Нижнепавловский сельсовет Оренбургского района Оренбургской области </t>
  </si>
  <si>
    <t>Утверждено на 2019г. Решением СД № 146 от 26.12.2018г.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</si>
  <si>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</si>
  <si>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1 01 02030 01 3000 110 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</si>
  <si>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</si>
  <si>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1 06 06033 10 0000 110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</si>
  <si>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</si>
  <si>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</si>
  <si>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субсидии бюджетам сельских поселений</t>
  </si>
  <si>
    <t>2 02 20077 10 0000 150</t>
  </si>
  <si>
    <t>2 02 20000 00 0000 150</t>
  </si>
  <si>
    <t>2 02 29999 10 0000 150</t>
  </si>
  <si>
    <t>202 49999 10 0000 150</t>
  </si>
  <si>
    <t xml:space="preserve">муниципального образования Нижнепавловский сельсовет Оренбургского района Оренбургской области                                                   </t>
  </si>
  <si>
    <t>Нижнепавловский сельсовет Оренбургского района</t>
  </si>
  <si>
    <t>Утверждено на 2018г. Решением СД № 146 от 26.12.2018г.</t>
  </si>
  <si>
    <t>S0010</t>
  </si>
  <si>
    <t>Д</t>
  </si>
  <si>
    <t>S1210</t>
  </si>
  <si>
    <t>Б</t>
  </si>
  <si>
    <t xml:space="preserve">Нижнепавловский сельсовет Оренбургского района </t>
  </si>
  <si>
    <t xml:space="preserve">Расходы   бюджета  муниципального образования Нижнепавловский  сельсовет Оренбургского района Оренбургской области    </t>
  </si>
  <si>
    <t>Другие вопросы в области национальной безопасности и правоохранительной деятельности</t>
  </si>
  <si>
    <t xml:space="preserve">Пенсионное обеспечение </t>
  </si>
  <si>
    <t>Физическая культура и спорт</t>
  </si>
  <si>
    <t xml:space="preserve"> Нижнепавловский сельсовет Оренбургского района </t>
  </si>
  <si>
    <t>муниципального образования Нижнепавловский сельсовет Оренбургского района Оренбургской области</t>
  </si>
  <si>
    <t>Исполнение судебных актов</t>
  </si>
  <si>
    <t>Уплата иных платежей</t>
  </si>
  <si>
    <t>Муниципальная программа "Совершенствование муниципального управления в муниципальном образовании Нижнепавловский сельсовет Оренбургского района Оренбургской области на 2017-2023 годы</t>
  </si>
  <si>
    <t>Основное мероприятие " Осуществление хозяйственной деятельности администрации сельсовета"</t>
  </si>
  <si>
    <t>Содержание казенного учреждения по хозяйственному обслуживанию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</si>
  <si>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</si>
  <si>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</si>
  <si>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Уплата налога на имущество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</si>
  <si>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</si>
  <si>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Муниципальная программа "Устойчивое развитие сельской территории муниципального образования Нижнепавловский сельсовет Оренбургского района Оренбургской области на 2016–2018 годы и на период до 2021 года"</t>
  </si>
  <si>
    <t>Основное мероприятие "Мероприятия по землеустройству и землепользованию"</t>
  </si>
  <si>
    <t>Мероприятия по землеустройству и землепользованию</t>
  </si>
  <si>
    <t>Подпрограмма "Жилищное хозяйство"</t>
  </si>
  <si>
    <t>Капитальные вложения в объекты муниципальной собственности</t>
  </si>
  <si>
    <t>Капитальные вложения в объекты государственной (муниципальной) собственности</t>
  </si>
  <si>
    <t>Бюджетные инвестиции</t>
  </si>
  <si>
    <t>Подпрограмма "Коммунальное хозяйство и модернизация объектов коммунальной инфраструктуры"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</si>
  <si>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</si>
  <si>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</si>
  <si>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Подпрограмма "Развитие системы обращения с отходами производства и потребления"</t>
  </si>
  <si>
    <t>Основное мероприятие "Организация инфраструктуры обращения с твердыми коммунальными отходами"</t>
  </si>
  <si>
    <t>Расходы по обустройству мест (площадок) накопления ТКО</t>
  </si>
  <si>
    <t>22.06.2020 года № 209</t>
  </si>
  <si>
    <t xml:space="preserve">22.06.2020 года № 209 </t>
  </si>
  <si>
    <t xml:space="preserve"> 22.06.2020 года № 209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</si>
</sst>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[Red]\-#,##0.00;0.00"/>
    <numFmt numFmtId="173" formatCode="000"/>
    <numFmt numFmtId="174" formatCode="00000"/>
    <numFmt numFmtId="175" formatCode="00"/>
    <numFmt numFmtId="176" formatCode="0000000000"/>
    <numFmt numFmtId="177" formatCode="0000"/>
    <numFmt numFmtId="178" formatCode="000\.00\.000\.0"/>
    <numFmt numFmtId="179" formatCode="00\ 0\ 0000;;"/>
    <numFmt numFmtId="180" formatCode="#,##0.00_ ;[Red]\-#,##0.00\ "/>
    <numFmt numFmtId="181" formatCode="_-* #,##0.0_р_._-;\-* #,##0.0_р_._-;_-* &quot;-&quot;??_р_._-;_-@_-"/>
    <numFmt numFmtId="182" formatCode="0_ ;[Red]\-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 ;\-#,##0.00\ "/>
    <numFmt numFmtId="188" formatCode="#,##0.0_ ;\-#,##0.0\ "/>
    <numFmt numFmtId="189" formatCode="#,##0.0\ &quot;₽&quot;;\-#,##0.0\ &quot;₽&quot;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8"/>
      <color indexed="9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2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6" fillId="0" borderId="10" xfId="53" applyNumberFormat="1" applyFont="1" applyFill="1" applyBorder="1" applyAlignment="1" applyProtection="1">
      <alignment/>
      <protection hidden="1"/>
    </xf>
    <xf numFmtId="175" fontId="8" fillId="0" borderId="11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/>
      <protection hidden="1"/>
    </xf>
    <xf numFmtId="0" fontId="10" fillId="0" borderId="0" xfId="53" applyNumberFormat="1" applyFont="1" applyFill="1" applyAlignment="1" applyProtection="1">
      <alignment horizontal="center" vertical="center"/>
      <protection hidden="1"/>
    </xf>
    <xf numFmtId="0" fontId="8" fillId="0" borderId="12" xfId="53" applyNumberFormat="1" applyFont="1" applyFill="1" applyBorder="1" applyAlignment="1" applyProtection="1">
      <alignment horizontal="center" vertical="center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 horizontal="centerContinuous" vertical="top"/>
      <protection hidden="1"/>
    </xf>
    <xf numFmtId="0" fontId="2" fillId="0" borderId="0" xfId="53" applyNumberFormat="1" applyFont="1" applyFill="1" applyAlignment="1" applyProtection="1">
      <alignment horizontal="centerContinuous" vertical="center"/>
      <protection hidden="1"/>
    </xf>
    <xf numFmtId="0" fontId="12" fillId="0" borderId="0" xfId="53" applyNumberFormat="1" applyFont="1" applyFill="1" applyAlignment="1" applyProtection="1">
      <alignment horizontal="left" vertical="center"/>
      <protection hidden="1"/>
    </xf>
    <xf numFmtId="0" fontId="12" fillId="0" borderId="0" xfId="53" applyNumberFormat="1" applyFont="1" applyFill="1" applyAlignment="1" applyProtection="1">
      <alignment horizontal="centerContinuous" vertical="center"/>
      <protection hidden="1"/>
    </xf>
    <xf numFmtId="0" fontId="8" fillId="0" borderId="0" xfId="53" applyNumberFormat="1" applyFont="1" applyFill="1" applyAlignment="1" applyProtection="1">
      <alignment horizontal="centerContinuous" vertical="center"/>
      <protection hidden="1"/>
    </xf>
    <xf numFmtId="0" fontId="2" fillId="0" borderId="0" xfId="53" applyNumberFormat="1" applyFont="1" applyFill="1" applyAlignment="1" applyProtection="1">
      <alignment horizontal="centerContinuous"/>
      <protection hidden="1"/>
    </xf>
    <xf numFmtId="0" fontId="8" fillId="0" borderId="0" xfId="53" applyNumberFormat="1" applyFont="1" applyFill="1" applyAlignment="1" applyProtection="1">
      <alignment horizontal="centerContinuous"/>
      <protection hidden="1"/>
    </xf>
    <xf numFmtId="0" fontId="12" fillId="0" borderId="0" xfId="53" applyNumberFormat="1" applyFont="1" applyFill="1" applyAlignment="1" applyProtection="1">
      <alignment horizontal="right"/>
      <protection hidden="1"/>
    </xf>
    <xf numFmtId="0" fontId="12" fillId="0" borderId="0" xfId="53" applyNumberFormat="1" applyFont="1" applyFill="1" applyAlignment="1" applyProtection="1">
      <alignment/>
      <protection hidden="1"/>
    </xf>
    <xf numFmtId="0" fontId="6" fillId="0" borderId="0" xfId="53" applyNumberFormat="1" applyFont="1" applyFill="1" applyAlignment="1" applyProtection="1">
      <alignment/>
      <protection hidden="1"/>
    </xf>
    <xf numFmtId="0" fontId="8" fillId="0" borderId="0" xfId="53" applyNumberFormat="1" applyFont="1" applyFill="1" applyAlignment="1" applyProtection="1">
      <alignment horizontal="left"/>
      <protection hidden="1"/>
    </xf>
    <xf numFmtId="0" fontId="12" fillId="0" borderId="0" xfId="53" applyNumberFormat="1" applyFont="1" applyFill="1" applyAlignment="1" applyProtection="1">
      <alignment horizontal="centerContinuous"/>
      <protection hidden="1"/>
    </xf>
    <xf numFmtId="0" fontId="3" fillId="0" borderId="0" xfId="53" applyNumberFormat="1" applyFont="1" applyFill="1" applyAlignment="1" applyProtection="1">
      <alignment horizontal="centerContinuous"/>
      <protection hidden="1"/>
    </xf>
    <xf numFmtId="0" fontId="4" fillId="0" borderId="0" xfId="53" applyNumberFormat="1" applyFont="1" applyFill="1" applyAlignment="1" applyProtection="1">
      <alignment horizontal="centerContinuous"/>
      <protection hidden="1"/>
    </xf>
    <xf numFmtId="175" fontId="9" fillId="0" borderId="11" xfId="53" applyNumberFormat="1" applyFont="1" applyFill="1" applyBorder="1" applyAlignment="1" applyProtection="1">
      <alignment horizontal="center" vertical="center"/>
      <protection hidden="1"/>
    </xf>
    <xf numFmtId="0" fontId="8" fillId="0" borderId="0" xfId="53" applyNumberFormat="1" applyFont="1" applyFill="1" applyAlignment="1" applyProtection="1">
      <alignment/>
      <protection hidden="1"/>
    </xf>
    <xf numFmtId="0" fontId="9" fillId="0" borderId="0" xfId="53" applyNumberFormat="1" applyFont="1" applyFill="1" applyAlignment="1" applyProtection="1">
      <alignment horizontal="centerContinuous" vertical="center"/>
      <protection hidden="1"/>
    </xf>
    <xf numFmtId="0" fontId="8" fillId="0" borderId="0" xfId="53" applyNumberFormat="1" applyFont="1" applyFill="1" applyAlignment="1" applyProtection="1">
      <alignment horizontal="centerContinuous" vertical="top"/>
      <protection hidden="1"/>
    </xf>
    <xf numFmtId="178" fontId="8" fillId="0" borderId="14" xfId="53" applyNumberFormat="1" applyFont="1" applyFill="1" applyBorder="1" applyAlignment="1" applyProtection="1">
      <alignment horizontal="left" vertical="center" wrapText="1"/>
      <protection hidden="1"/>
    </xf>
    <xf numFmtId="178" fontId="8" fillId="0" borderId="15" xfId="53" applyNumberFormat="1" applyFont="1" applyFill="1" applyBorder="1" applyAlignment="1" applyProtection="1">
      <alignment horizontal="left" vertical="center" wrapText="1"/>
      <protection hidden="1"/>
    </xf>
    <xf numFmtId="1" fontId="8" fillId="0" borderId="11" xfId="53" applyNumberFormat="1" applyFont="1" applyFill="1" applyBorder="1" applyAlignment="1" applyProtection="1">
      <alignment horizontal="center" vertical="center"/>
      <protection hidden="1"/>
    </xf>
    <xf numFmtId="0" fontId="8" fillId="0" borderId="16" xfId="53" applyNumberFormat="1" applyFont="1" applyFill="1" applyBorder="1" applyAlignment="1" applyProtection="1">
      <alignment/>
      <protection hidden="1"/>
    </xf>
    <xf numFmtId="0" fontId="14" fillId="0" borderId="0" xfId="70" applyFill="1" applyProtection="1">
      <alignment/>
      <protection/>
    </xf>
    <xf numFmtId="181" fontId="7" fillId="0" borderId="0" xfId="84" applyNumberFormat="1" applyFont="1" applyFill="1" applyAlignment="1" applyProtection="1">
      <alignment/>
      <protection/>
    </xf>
    <xf numFmtId="0" fontId="15" fillId="0" borderId="0" xfId="70" applyFont="1" applyFill="1" applyProtection="1">
      <alignment/>
      <protection/>
    </xf>
    <xf numFmtId="181" fontId="1" fillId="0" borderId="0" xfId="84" applyNumberFormat="1" applyFont="1" applyFill="1" applyAlignment="1" applyProtection="1">
      <alignment/>
      <protection/>
    </xf>
    <xf numFmtId="181" fontId="1" fillId="0" borderId="0" xfId="84" applyNumberFormat="1" applyFont="1" applyFill="1" applyAlignment="1" applyProtection="1">
      <alignment/>
      <protection locked="0"/>
    </xf>
    <xf numFmtId="49" fontId="7" fillId="0" borderId="17" xfId="74" applyNumberFormat="1" applyFont="1" applyFill="1" applyBorder="1" applyAlignment="1">
      <alignment horizontal="center" vertical="top"/>
      <protection/>
    </xf>
    <xf numFmtId="0" fontId="11" fillId="0" borderId="18" xfId="74" applyFont="1" applyFill="1" applyBorder="1" applyAlignment="1">
      <alignment vertical="top" wrapText="1"/>
      <protection/>
    </xf>
    <xf numFmtId="181" fontId="11" fillId="0" borderId="18" xfId="84" applyNumberFormat="1" applyFont="1" applyFill="1" applyBorder="1" applyAlignment="1" applyProtection="1">
      <alignment vertical="top"/>
      <protection/>
    </xf>
    <xf numFmtId="181" fontId="11" fillId="0" borderId="19" xfId="84" applyNumberFormat="1" applyFont="1" applyFill="1" applyBorder="1" applyAlignment="1" applyProtection="1">
      <alignment vertical="top"/>
      <protection/>
    </xf>
    <xf numFmtId="49" fontId="7" fillId="0" borderId="20" xfId="74" applyNumberFormat="1" applyFont="1" applyFill="1" applyBorder="1" applyAlignment="1">
      <alignment horizontal="center" vertical="top"/>
      <protection/>
    </xf>
    <xf numFmtId="0" fontId="11" fillId="0" borderId="11" xfId="74" applyFont="1" applyFill="1" applyBorder="1" applyAlignment="1">
      <alignment vertical="top" wrapText="1"/>
      <protection/>
    </xf>
    <xf numFmtId="181" fontId="11" fillId="0" borderId="11" xfId="84" applyNumberFormat="1" applyFont="1" applyFill="1" applyBorder="1" applyAlignment="1" applyProtection="1">
      <alignment vertical="top"/>
      <protection/>
    </xf>
    <xf numFmtId="181" fontId="11" fillId="0" borderId="21" xfId="84" applyNumberFormat="1" applyFont="1" applyFill="1" applyBorder="1" applyAlignment="1" applyProtection="1">
      <alignment vertical="top"/>
      <protection/>
    </xf>
    <xf numFmtId="181" fontId="11" fillId="0" borderId="11" xfId="84" applyNumberFormat="1" applyFont="1" applyFill="1" applyBorder="1" applyAlignment="1" applyProtection="1">
      <alignment vertical="top"/>
      <protection locked="0"/>
    </xf>
    <xf numFmtId="181" fontId="11" fillId="0" borderId="21" xfId="84" applyNumberFormat="1" applyFont="1" applyFill="1" applyBorder="1" applyAlignment="1" applyProtection="1">
      <alignment vertical="top"/>
      <protection locked="0"/>
    </xf>
    <xf numFmtId="0" fontId="7" fillId="0" borderId="0" xfId="73" applyFont="1" applyFill="1" applyProtection="1">
      <alignment/>
      <protection/>
    </xf>
    <xf numFmtId="0" fontId="7" fillId="0" borderId="0" xfId="73" applyFont="1" applyFill="1" applyProtection="1">
      <alignment/>
      <protection locked="0"/>
    </xf>
    <xf numFmtId="0" fontId="7" fillId="0" borderId="11" xfId="73" applyNumberFormat="1" applyFont="1" applyFill="1" applyBorder="1" applyAlignment="1" applyProtection="1">
      <alignment horizontal="left" vertical="center" wrapText="1"/>
      <protection/>
    </xf>
    <xf numFmtId="2" fontId="11" fillId="0" borderId="11" xfId="84" applyNumberFormat="1" applyFont="1" applyFill="1" applyBorder="1" applyAlignment="1" applyProtection="1">
      <alignment vertical="top"/>
      <protection/>
    </xf>
    <xf numFmtId="173" fontId="8" fillId="0" borderId="11" xfId="53" applyNumberFormat="1" applyFont="1" applyFill="1" applyBorder="1" applyAlignment="1" applyProtection="1">
      <alignment horizontal="center" vertical="center"/>
      <protection hidden="1"/>
    </xf>
    <xf numFmtId="0" fontId="2" fillId="0" borderId="0" xfId="53" applyNumberFormat="1" applyFont="1" applyFill="1" applyAlignment="1" applyProtection="1">
      <alignment horizontal="center"/>
      <protection hidden="1"/>
    </xf>
    <xf numFmtId="0" fontId="8" fillId="0" borderId="0" xfId="53" applyNumberFormat="1" applyFont="1" applyFill="1" applyBorder="1" applyAlignment="1" applyProtection="1">
      <alignment horizontal="centerContinuous" vertical="top"/>
      <protection hidden="1"/>
    </xf>
    <xf numFmtId="0" fontId="8" fillId="0" borderId="0" xfId="53" applyNumberFormat="1" applyFont="1" applyFill="1" applyBorder="1" applyAlignment="1" applyProtection="1">
      <alignment horizontal="right"/>
      <protection hidden="1"/>
    </xf>
    <xf numFmtId="0" fontId="8" fillId="0" borderId="0" xfId="53" applyNumberFormat="1" applyFont="1" applyFill="1" applyBorder="1" applyAlignment="1" applyProtection="1">
      <alignment horizontal="right" vertical="center"/>
      <protection hidden="1"/>
    </xf>
    <xf numFmtId="173" fontId="9" fillId="0" borderId="11" xfId="53" applyNumberFormat="1" applyFont="1" applyFill="1" applyBorder="1" applyAlignment="1" applyProtection="1">
      <alignment horizontal="center" vertical="center"/>
      <protection hidden="1"/>
    </xf>
    <xf numFmtId="4" fontId="7" fillId="0" borderId="0" xfId="85" applyNumberFormat="1" applyFont="1" applyFill="1" applyAlignment="1" applyProtection="1">
      <alignment vertical="center"/>
      <protection/>
    </xf>
    <xf numFmtId="4" fontId="7" fillId="0" borderId="0" xfId="85" applyNumberFormat="1" applyFont="1" applyFill="1" applyAlignment="1" applyProtection="1">
      <alignment horizontal="right" vertical="center"/>
      <protection locked="0"/>
    </xf>
    <xf numFmtId="181" fontId="7" fillId="0" borderId="0" xfId="85" applyNumberFormat="1" applyFont="1" applyFill="1" applyAlignment="1" applyProtection="1">
      <alignment vertical="center"/>
      <protection/>
    </xf>
    <xf numFmtId="0" fontId="7" fillId="0" borderId="0" xfId="70" applyFont="1" applyFill="1" applyProtection="1">
      <alignment/>
      <protection/>
    </xf>
    <xf numFmtId="181" fontId="21" fillId="0" borderId="0" xfId="84" applyNumberFormat="1" applyFont="1" applyFill="1" applyAlignment="1" applyProtection="1">
      <alignment/>
      <protection/>
    </xf>
    <xf numFmtId="181" fontId="21" fillId="0" borderId="0" xfId="84" applyNumberFormat="1" applyFont="1" applyFill="1" applyAlignment="1" applyProtection="1">
      <alignment/>
      <protection locked="0"/>
    </xf>
    <xf numFmtId="181" fontId="21" fillId="0" borderId="0" xfId="84" applyNumberFormat="1" applyFont="1" applyFill="1" applyAlignment="1" applyProtection="1">
      <alignment horizontal="right"/>
      <protection locked="0"/>
    </xf>
    <xf numFmtId="4" fontId="5" fillId="0" borderId="0" xfId="53" applyNumberFormat="1" applyFont="1" applyFill="1" applyAlignment="1" applyProtection="1">
      <alignment vertical="center"/>
      <protection hidden="1"/>
    </xf>
    <xf numFmtId="4" fontId="5" fillId="0" borderId="0" xfId="53" applyNumberFormat="1" applyFont="1" applyFill="1" applyAlignment="1" applyProtection="1">
      <alignment horizontal="right" vertical="center"/>
      <protection hidden="1"/>
    </xf>
    <xf numFmtId="4" fontId="7" fillId="0" borderId="0" xfId="53" applyNumberFormat="1" applyFont="1" applyFill="1" applyAlignment="1" applyProtection="1">
      <alignment vertical="center"/>
      <protection hidden="1"/>
    </xf>
    <xf numFmtId="0" fontId="7" fillId="0" borderId="0" xfId="53" applyNumberFormat="1" applyFont="1" applyFill="1" applyAlignment="1" applyProtection="1">
      <alignment vertical="center"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4" fillId="0" borderId="0" xfId="53" applyNumberFormat="1" applyFont="1" applyFill="1" applyAlignment="1" applyProtection="1">
      <alignment horizontal="right" vertical="center"/>
      <protection hidden="1"/>
    </xf>
    <xf numFmtId="177" fontId="9" fillId="0" borderId="11" xfId="53" applyNumberFormat="1" applyFont="1" applyFill="1" applyBorder="1" applyAlignment="1" applyProtection="1">
      <alignment horizontal="left" vertical="center" wrapText="1"/>
      <protection hidden="1"/>
    </xf>
    <xf numFmtId="177" fontId="8" fillId="0" borderId="11" xfId="53" applyNumberFormat="1" applyFont="1" applyFill="1" applyBorder="1" applyAlignment="1" applyProtection="1">
      <alignment horizontal="left" vertical="center" wrapText="1"/>
      <protection hidden="1"/>
    </xf>
    <xf numFmtId="176" fontId="8" fillId="0" borderId="11" xfId="53" applyNumberFormat="1" applyFont="1" applyFill="1" applyBorder="1" applyAlignment="1" applyProtection="1">
      <alignment horizontal="left" vertical="center" wrapText="1"/>
      <protection hidden="1"/>
    </xf>
    <xf numFmtId="173" fontId="8" fillId="0" borderId="11" xfId="53" applyNumberFormat="1" applyFont="1" applyFill="1" applyBorder="1" applyAlignment="1" applyProtection="1">
      <alignment horizontal="left" vertical="center" wrapText="1"/>
      <protection hidden="1"/>
    </xf>
    <xf numFmtId="172" fontId="8" fillId="0" borderId="11" xfId="53" applyNumberFormat="1" applyFont="1" applyFill="1" applyBorder="1" applyAlignment="1" applyProtection="1">
      <alignment horizontal="right" vertical="center"/>
      <protection hidden="1"/>
    </xf>
    <xf numFmtId="0" fontId="4" fillId="0" borderId="21" xfId="53" applyNumberFormat="1" applyFont="1" applyFill="1" applyBorder="1" applyAlignment="1" applyProtection="1">
      <alignment/>
      <protection hidden="1"/>
    </xf>
    <xf numFmtId="187" fontId="11" fillId="0" borderId="11" xfId="84" applyNumberFormat="1" applyFont="1" applyFill="1" applyBorder="1" applyAlignment="1" applyProtection="1">
      <alignment vertical="top"/>
      <protection/>
    </xf>
    <xf numFmtId="49" fontId="7" fillId="0" borderId="22" xfId="74" applyNumberFormat="1" applyFont="1" applyFill="1" applyBorder="1" applyAlignment="1">
      <alignment horizontal="center" vertical="top"/>
      <protection/>
    </xf>
    <xf numFmtId="0" fontId="11" fillId="0" borderId="23" xfId="74" applyFont="1" applyFill="1" applyBorder="1" applyAlignment="1">
      <alignment vertical="top" wrapText="1"/>
      <protection/>
    </xf>
    <xf numFmtId="0" fontId="2" fillId="0" borderId="0" xfId="53" applyFill="1" applyProtection="1">
      <alignment/>
      <protection hidden="1"/>
    </xf>
    <xf numFmtId="0" fontId="2" fillId="0" borderId="0" xfId="53" applyFill="1">
      <alignment/>
      <protection/>
    </xf>
    <xf numFmtId="0" fontId="2" fillId="0" borderId="0" xfId="53" applyFill="1" applyBorder="1">
      <alignment/>
      <protection/>
    </xf>
    <xf numFmtId="0" fontId="2" fillId="0" borderId="0" xfId="53" applyFont="1" applyFill="1">
      <alignment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 horizontal="center"/>
    </xf>
    <xf numFmtId="0" fontId="2" fillId="0" borderId="24" xfId="53" applyFill="1" applyBorder="1">
      <alignment/>
      <protection/>
    </xf>
    <xf numFmtId="4" fontId="7" fillId="0" borderId="0" xfId="73" applyNumberFormat="1" applyFont="1" applyFill="1" applyAlignment="1">
      <alignment vertical="center"/>
      <protection/>
    </xf>
    <xf numFmtId="0" fontId="7" fillId="0" borderId="0" xfId="73" applyFont="1" applyFill="1">
      <alignment/>
      <protection/>
    </xf>
    <xf numFmtId="0" fontId="5" fillId="0" borderId="0" xfId="73" applyFont="1" applyFill="1">
      <alignment/>
      <protection/>
    </xf>
    <xf numFmtId="0" fontId="18" fillId="0" borderId="11" xfId="73" applyFont="1" applyFill="1" applyBorder="1" applyAlignment="1">
      <alignment horizontal="left" vertical="top" wrapText="1"/>
      <protection/>
    </xf>
    <xf numFmtId="4" fontId="18" fillId="0" borderId="11" xfId="73" applyNumberFormat="1" applyFont="1" applyFill="1" applyBorder="1" applyAlignment="1">
      <alignment horizontal="center" vertical="center" wrapText="1"/>
      <protection/>
    </xf>
    <xf numFmtId="0" fontId="17" fillId="0" borderId="11" xfId="73" applyFont="1" applyFill="1" applyBorder="1" applyAlignment="1">
      <alignment horizontal="left" vertical="top" wrapText="1"/>
      <protection/>
    </xf>
    <xf numFmtId="4" fontId="17" fillId="0" borderId="11" xfId="73" applyNumberFormat="1" applyFont="1" applyFill="1" applyBorder="1" applyAlignment="1">
      <alignment horizontal="center" vertical="center" wrapText="1"/>
      <protection/>
    </xf>
    <xf numFmtId="0" fontId="5" fillId="0" borderId="11" xfId="73" applyNumberFormat="1" applyFont="1" applyFill="1" applyBorder="1" applyAlignment="1" applyProtection="1">
      <alignment horizontal="left" vertical="center" wrapText="1"/>
      <protection/>
    </xf>
    <xf numFmtId="0" fontId="18" fillId="0" borderId="11" xfId="73" applyFont="1" applyFill="1" applyBorder="1" applyAlignment="1">
      <alignment horizontal="left" vertical="center" wrapText="1"/>
      <protection/>
    </xf>
    <xf numFmtId="0" fontId="19" fillId="0" borderId="11" xfId="73" applyFont="1" applyFill="1" applyBorder="1" applyAlignment="1">
      <alignment horizontal="left" vertical="top" wrapText="1"/>
      <protection/>
    </xf>
    <xf numFmtId="4" fontId="19" fillId="0" borderId="11" xfId="73" applyNumberFormat="1" applyFont="1" applyFill="1" applyBorder="1" applyAlignment="1">
      <alignment horizontal="center" vertical="center" wrapText="1"/>
      <protection/>
    </xf>
    <xf numFmtId="0" fontId="7" fillId="0" borderId="11" xfId="73" applyFont="1" applyFill="1" applyBorder="1" applyAlignment="1">
      <alignment horizontal="left" vertical="top" wrapText="1"/>
      <protection/>
    </xf>
    <xf numFmtId="0" fontId="7" fillId="0" borderId="11" xfId="70" applyFont="1" applyFill="1" applyBorder="1" applyAlignment="1">
      <alignment vertical="top" wrapText="1"/>
      <protection/>
    </xf>
    <xf numFmtId="0" fontId="7" fillId="0" borderId="0" xfId="73" applyFont="1" applyFill="1" applyAlignment="1">
      <alignment vertical="center"/>
      <protection/>
    </xf>
    <xf numFmtId="0" fontId="9" fillId="0" borderId="25" xfId="70" applyFont="1" applyFill="1" applyBorder="1" applyAlignment="1" applyProtection="1">
      <alignment horizontal="center" vertical="center"/>
      <protection/>
    </xf>
    <xf numFmtId="0" fontId="9" fillId="0" borderId="26" xfId="70" applyFont="1" applyFill="1" applyBorder="1" applyAlignment="1">
      <alignment horizontal="center" vertical="center" wrapText="1"/>
      <protection/>
    </xf>
    <xf numFmtId="181" fontId="20" fillId="0" borderId="26" xfId="84" applyNumberFormat="1" applyFont="1" applyFill="1" applyBorder="1" applyAlignment="1" applyProtection="1">
      <alignment horizontal="center" vertical="center" wrapText="1"/>
      <protection/>
    </xf>
    <xf numFmtId="181" fontId="20" fillId="0" borderId="26" xfId="84" applyNumberFormat="1" applyFont="1" applyFill="1" applyBorder="1" applyAlignment="1" applyProtection="1">
      <alignment horizontal="center" vertical="center" wrapText="1"/>
      <protection locked="0"/>
    </xf>
    <xf numFmtId="181" fontId="20" fillId="0" borderId="27" xfId="84" applyNumberFormat="1" applyFont="1" applyFill="1" applyBorder="1" applyAlignment="1" applyProtection="1">
      <alignment horizontal="center" vertical="center" wrapText="1"/>
      <protection locked="0"/>
    </xf>
    <xf numFmtId="0" fontId="18" fillId="0" borderId="11" xfId="73" applyFont="1" applyFill="1" applyBorder="1" applyAlignment="1">
      <alignment horizontal="center" vertical="center" wrapText="1"/>
      <protection/>
    </xf>
    <xf numFmtId="2" fontId="18" fillId="0" borderId="11" xfId="73" applyNumberFormat="1" applyFont="1" applyFill="1" applyBorder="1" applyAlignment="1">
      <alignment horizontal="center" vertical="center" wrapText="1"/>
      <protection/>
    </xf>
    <xf numFmtId="0" fontId="17" fillId="0" borderId="11" xfId="73" applyFont="1" applyFill="1" applyBorder="1" applyAlignment="1">
      <alignment horizontal="center" vertical="center" wrapText="1"/>
      <protection/>
    </xf>
    <xf numFmtId="1" fontId="23" fillId="0" borderId="11" xfId="0" applyNumberFormat="1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left" vertical="top" wrapText="1"/>
    </xf>
    <xf numFmtId="49" fontId="5" fillId="0" borderId="11" xfId="73" applyNumberFormat="1" applyFont="1" applyFill="1" applyBorder="1" applyAlignment="1" applyProtection="1">
      <alignment horizontal="center"/>
      <protection/>
    </xf>
    <xf numFmtId="49" fontId="7" fillId="0" borderId="11" xfId="73" applyNumberFormat="1" applyFont="1" applyFill="1" applyBorder="1" applyAlignment="1" applyProtection="1">
      <alignment horizontal="center"/>
      <protection/>
    </xf>
    <xf numFmtId="0" fontId="19" fillId="0" borderId="11" xfId="73" applyFont="1" applyFill="1" applyBorder="1" applyAlignment="1">
      <alignment horizontal="center" vertical="center" wrapText="1"/>
      <protection/>
    </xf>
    <xf numFmtId="0" fontId="17" fillId="0" borderId="11" xfId="0" applyFont="1" applyFill="1" applyBorder="1" applyAlignment="1">
      <alignment horizontal="left" vertical="top" wrapText="1"/>
    </xf>
    <xf numFmtId="0" fontId="18" fillId="0" borderId="11" xfId="73" applyFont="1" applyFill="1" applyBorder="1" applyAlignment="1">
      <alignment wrapText="1"/>
      <protection/>
    </xf>
    <xf numFmtId="0" fontId="6" fillId="0" borderId="28" xfId="53" applyNumberFormat="1" applyFont="1" applyFill="1" applyBorder="1" applyAlignment="1" applyProtection="1">
      <alignment horizontal="center" vertical="center" wrapText="1"/>
      <protection hidden="1"/>
    </xf>
    <xf numFmtId="0" fontId="25" fillId="0" borderId="29" xfId="53" applyNumberFormat="1" applyFont="1" applyFill="1" applyBorder="1" applyAlignment="1" applyProtection="1">
      <alignment horizontal="center" vertical="center"/>
      <protection hidden="1"/>
    </xf>
    <xf numFmtId="178" fontId="25" fillId="0" borderId="30" xfId="53" applyNumberFormat="1" applyFont="1" applyFill="1" applyBorder="1" applyAlignment="1" applyProtection="1">
      <alignment horizontal="left" vertical="center" wrapText="1"/>
      <protection hidden="1"/>
    </xf>
    <xf numFmtId="178" fontId="25" fillId="0" borderId="31" xfId="53" applyNumberFormat="1" applyFont="1" applyFill="1" applyBorder="1" applyAlignment="1" applyProtection="1">
      <alignment horizontal="left" vertical="center" wrapText="1"/>
      <protection hidden="1"/>
    </xf>
    <xf numFmtId="178" fontId="25" fillId="0" borderId="32" xfId="53" applyNumberFormat="1" applyFont="1" applyFill="1" applyBorder="1" applyAlignment="1" applyProtection="1">
      <alignment horizontal="left" vertical="center" wrapText="1"/>
      <protection hidden="1"/>
    </xf>
    <xf numFmtId="0" fontId="27" fillId="0" borderId="33" xfId="53" applyNumberFormat="1" applyFont="1" applyFill="1" applyBorder="1" applyAlignment="1" applyProtection="1">
      <alignment horizontal="centerContinuous"/>
      <protection hidden="1"/>
    </xf>
    <xf numFmtId="0" fontId="4" fillId="0" borderId="16" xfId="53" applyNumberFormat="1" applyFont="1" applyFill="1" applyBorder="1" applyAlignment="1" applyProtection="1">
      <alignment/>
      <protection hidden="1"/>
    </xf>
    <xf numFmtId="0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28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28" fillId="0" borderId="11" xfId="53" applyNumberFormat="1" applyFont="1" applyFill="1" applyBorder="1" applyAlignment="1" applyProtection="1">
      <alignment horizontal="centerContinuous" vertical="center" wrapText="1"/>
      <protection hidden="1"/>
    </xf>
    <xf numFmtId="0" fontId="25" fillId="0" borderId="11" xfId="53" applyNumberFormat="1" applyFont="1" applyFill="1" applyBorder="1" applyAlignment="1" applyProtection="1">
      <alignment horizontal="center" vertical="center"/>
      <protection hidden="1"/>
    </xf>
    <xf numFmtId="0" fontId="9" fillId="0" borderId="11" xfId="53" applyNumberFormat="1" applyFont="1" applyFill="1" applyBorder="1" applyAlignment="1" applyProtection="1">
      <alignment horizontal="center" vertical="center"/>
      <protection hidden="1"/>
    </xf>
    <xf numFmtId="0" fontId="8" fillId="0" borderId="11" xfId="53" applyNumberFormat="1" applyFont="1" applyFill="1" applyBorder="1" applyAlignment="1" applyProtection="1">
      <alignment horizontal="center" vertical="center"/>
      <protection hidden="1"/>
    </xf>
    <xf numFmtId="0" fontId="7" fillId="0" borderId="11" xfId="53" applyNumberFormat="1" applyFont="1" applyFill="1" applyBorder="1" applyAlignment="1" applyProtection="1">
      <alignment horizontal="center" vertical="center"/>
      <protection hidden="1"/>
    </xf>
    <xf numFmtId="173" fontId="26" fillId="0" borderId="11" xfId="53" applyNumberFormat="1" applyFont="1" applyFill="1" applyBorder="1" applyAlignment="1" applyProtection="1">
      <alignment horizontal="center" vertical="center"/>
      <protection hidden="1"/>
    </xf>
    <xf numFmtId="175" fontId="26" fillId="0" borderId="11" xfId="53" applyNumberFormat="1" applyFont="1" applyFill="1" applyBorder="1" applyAlignment="1" applyProtection="1">
      <alignment horizontal="center" vertical="center"/>
      <protection hidden="1"/>
    </xf>
    <xf numFmtId="176" fontId="5" fillId="0" borderId="11" xfId="53" applyNumberFormat="1" applyFont="1" applyFill="1" applyBorder="1" applyAlignment="1" applyProtection="1">
      <alignment horizontal="center" vertical="center"/>
      <protection hidden="1"/>
    </xf>
    <xf numFmtId="1" fontId="26" fillId="0" borderId="11" xfId="53" applyNumberFormat="1" applyFont="1" applyFill="1" applyBorder="1" applyAlignment="1" applyProtection="1">
      <alignment horizontal="center" vertical="center"/>
      <protection hidden="1"/>
    </xf>
    <xf numFmtId="174" fontId="26" fillId="0" borderId="11" xfId="53" applyNumberFormat="1" applyFont="1" applyFill="1" applyBorder="1" applyAlignment="1" applyProtection="1">
      <alignment horizontal="center" vertical="center"/>
      <protection hidden="1"/>
    </xf>
    <xf numFmtId="173" fontId="5" fillId="0" borderId="11" xfId="53" applyNumberFormat="1" applyFont="1" applyFill="1" applyBorder="1" applyAlignment="1" applyProtection="1">
      <alignment horizontal="center" vertical="center"/>
      <protection hidden="1"/>
    </xf>
    <xf numFmtId="172" fontId="26" fillId="0" borderId="11" xfId="53" applyNumberFormat="1" applyFont="1" applyFill="1" applyBorder="1" applyAlignment="1" applyProtection="1">
      <alignment horizontal="right" vertical="center"/>
      <protection hidden="1"/>
    </xf>
    <xf numFmtId="173" fontId="25" fillId="0" borderId="11" xfId="53" applyNumberFormat="1" applyFont="1" applyFill="1" applyBorder="1" applyAlignment="1" applyProtection="1">
      <alignment horizontal="left" vertical="center" wrapText="1"/>
      <protection hidden="1"/>
    </xf>
    <xf numFmtId="176" fontId="7" fillId="0" borderId="11" xfId="53" applyNumberFormat="1" applyFont="1" applyFill="1" applyBorder="1" applyAlignment="1" applyProtection="1">
      <alignment horizontal="center" vertical="center"/>
      <protection hidden="1"/>
    </xf>
    <xf numFmtId="1" fontId="9" fillId="0" borderId="11" xfId="53" applyNumberFormat="1" applyFont="1" applyFill="1" applyBorder="1" applyAlignment="1" applyProtection="1">
      <alignment horizontal="center" vertical="center"/>
      <protection hidden="1"/>
    </xf>
    <xf numFmtId="174" fontId="9" fillId="0" borderId="11" xfId="53" applyNumberFormat="1" applyFont="1" applyFill="1" applyBorder="1" applyAlignment="1" applyProtection="1">
      <alignment horizontal="center" vertical="center"/>
      <protection hidden="1"/>
    </xf>
    <xf numFmtId="173" fontId="7" fillId="0" borderId="11" xfId="53" applyNumberFormat="1" applyFont="1" applyFill="1" applyBorder="1" applyAlignment="1" applyProtection="1">
      <alignment horizontal="center" vertical="center"/>
      <protection hidden="1"/>
    </xf>
    <xf numFmtId="172" fontId="9" fillId="0" borderId="11" xfId="53" applyNumberFormat="1" applyFont="1" applyFill="1" applyBorder="1" applyAlignment="1" applyProtection="1">
      <alignment horizontal="right" vertical="center"/>
      <protection hidden="1"/>
    </xf>
    <xf numFmtId="174" fontId="8" fillId="0" borderId="11" xfId="53" applyNumberFormat="1" applyFont="1" applyFill="1" applyBorder="1" applyAlignment="1" applyProtection="1">
      <alignment horizontal="center" vertical="center"/>
      <protection hidden="1"/>
    </xf>
    <xf numFmtId="0" fontId="20" fillId="0" borderId="11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27" fillId="0" borderId="11" xfId="53" applyNumberFormat="1" applyFont="1" applyFill="1" applyBorder="1" applyAlignment="1" applyProtection="1">
      <alignment horizontal="centerContinuous"/>
      <protection hidden="1"/>
    </xf>
    <xf numFmtId="0" fontId="7" fillId="0" borderId="11" xfId="53" applyNumberFormat="1" applyFont="1" applyFill="1" applyBorder="1" applyAlignment="1" applyProtection="1">
      <alignment horizontal="centerContinuous"/>
      <protection hidden="1"/>
    </xf>
    <xf numFmtId="0" fontId="7" fillId="0" borderId="11" xfId="53" applyNumberFormat="1" applyFont="1" applyFill="1" applyBorder="1" applyAlignment="1" applyProtection="1">
      <alignment/>
      <protection hidden="1"/>
    </xf>
    <xf numFmtId="179" fontId="7" fillId="0" borderId="11" xfId="53" applyNumberFormat="1" applyFont="1" applyFill="1" applyBorder="1" applyAlignment="1" applyProtection="1">
      <alignment/>
      <protection hidden="1"/>
    </xf>
    <xf numFmtId="172" fontId="7" fillId="0" borderId="11" xfId="53" applyNumberFormat="1" applyFont="1" applyFill="1" applyBorder="1" applyAlignment="1" applyProtection="1">
      <alignment horizontal="right" vertical="center"/>
      <protection hidden="1"/>
    </xf>
    <xf numFmtId="0" fontId="4" fillId="0" borderId="11" xfId="53" applyNumberFormat="1" applyFont="1" applyFill="1" applyBorder="1" applyAlignment="1" applyProtection="1">
      <alignment/>
      <protection hidden="1"/>
    </xf>
    <xf numFmtId="0" fontId="6" fillId="0" borderId="11" xfId="53" applyNumberFormat="1" applyFont="1" applyFill="1" applyBorder="1" applyAlignment="1" applyProtection="1">
      <alignment/>
      <protection hidden="1"/>
    </xf>
    <xf numFmtId="0" fontId="5" fillId="0" borderId="11" xfId="53" applyNumberFormat="1" applyFont="1" applyFill="1" applyBorder="1" applyAlignment="1" applyProtection="1">
      <alignment/>
      <protection hidden="1"/>
    </xf>
    <xf numFmtId="172" fontId="5" fillId="0" borderId="11" xfId="53" applyNumberFormat="1" applyFont="1" applyFill="1" applyBorder="1" applyAlignment="1" applyProtection="1">
      <alignment/>
      <protection hidden="1"/>
    </xf>
    <xf numFmtId="172" fontId="9" fillId="0" borderId="11" xfId="53" applyNumberFormat="1" applyFont="1" applyFill="1" applyBorder="1" applyAlignment="1" applyProtection="1">
      <alignment vertical="center"/>
      <protection hidden="1"/>
    </xf>
    <xf numFmtId="0" fontId="8" fillId="0" borderId="16" xfId="53" applyNumberFormat="1" applyFont="1" applyFill="1" applyBorder="1" applyAlignment="1" applyProtection="1">
      <alignment horizontal="center" vertical="center"/>
      <protection hidden="1"/>
    </xf>
    <xf numFmtId="173" fontId="8" fillId="0" borderId="34" xfId="53" applyNumberFormat="1" applyFont="1" applyFill="1" applyBorder="1" applyAlignment="1" applyProtection="1">
      <alignment horizontal="left" vertical="center" wrapText="1"/>
      <protection hidden="1"/>
    </xf>
    <xf numFmtId="173" fontId="8" fillId="0" borderId="30" xfId="53" applyNumberFormat="1" applyFont="1" applyFill="1" applyBorder="1" applyAlignment="1" applyProtection="1">
      <alignment horizontal="left" vertical="center" wrapText="1"/>
      <protection hidden="1"/>
    </xf>
    <xf numFmtId="0" fontId="13" fillId="0" borderId="11" xfId="53" applyNumberFormat="1" applyFont="1" applyFill="1" applyBorder="1" applyAlignment="1" applyProtection="1">
      <alignment horizontal="center" vertical="center"/>
      <protection hidden="1"/>
    </xf>
    <xf numFmtId="176" fontId="8" fillId="0" borderId="11" xfId="53" applyNumberFormat="1" applyFont="1" applyFill="1" applyBorder="1" applyAlignment="1" applyProtection="1">
      <alignment horizontal="center" vertical="center"/>
      <protection hidden="1"/>
    </xf>
    <xf numFmtId="180" fontId="9" fillId="0" borderId="11" xfId="53" applyNumberFormat="1" applyFont="1" applyFill="1" applyBorder="1" applyAlignment="1" applyProtection="1">
      <alignment horizontal="right" vertical="center"/>
      <protection hidden="1"/>
    </xf>
    <xf numFmtId="180" fontId="8" fillId="0" borderId="11" xfId="53" applyNumberFormat="1" applyFont="1" applyFill="1" applyBorder="1" applyAlignment="1" applyProtection="1">
      <alignment horizontal="right" vertical="center"/>
      <protection hidden="1"/>
    </xf>
    <xf numFmtId="0" fontId="8" fillId="0" borderId="11" xfId="53" applyNumberFormat="1" applyFont="1" applyFill="1" applyBorder="1" applyAlignment="1" applyProtection="1">
      <alignment/>
      <protection hidden="1"/>
    </xf>
    <xf numFmtId="0" fontId="9" fillId="0" borderId="11" xfId="53" applyNumberFormat="1" applyFont="1" applyFill="1" applyBorder="1" applyAlignment="1" applyProtection="1">
      <alignment/>
      <protection hidden="1"/>
    </xf>
    <xf numFmtId="172" fontId="9" fillId="0" borderId="11" xfId="53" applyNumberFormat="1" applyFont="1" applyFill="1" applyBorder="1" applyAlignment="1" applyProtection="1">
      <alignment/>
      <protection hidden="1"/>
    </xf>
    <xf numFmtId="180" fontId="9" fillId="0" borderId="11" xfId="53" applyNumberFormat="1" applyFont="1" applyFill="1" applyBorder="1" applyAlignment="1" applyProtection="1">
      <alignment vertical="center"/>
      <protection hidden="1"/>
    </xf>
    <xf numFmtId="0" fontId="23" fillId="0" borderId="35" xfId="0" applyFont="1" applyBorder="1" applyAlignment="1">
      <alignment horizontal="left" vertical="top" wrapText="1"/>
    </xf>
    <xf numFmtId="0" fontId="17" fillId="0" borderId="35" xfId="0" applyFont="1" applyBorder="1" applyAlignment="1">
      <alignment horizontal="left" vertical="top" wrapText="1"/>
    </xf>
    <xf numFmtId="0" fontId="17" fillId="0" borderId="11" xfId="0" applyFont="1" applyFill="1" applyBorder="1" applyAlignment="1">
      <alignment horizontal="left" vertical="center" wrapText="1"/>
    </xf>
    <xf numFmtId="172" fontId="25" fillId="0" borderId="11" xfId="53" applyNumberFormat="1" applyFont="1" applyFill="1" applyBorder="1" applyAlignment="1" applyProtection="1">
      <alignment horizontal="right" vertical="center"/>
      <protection hidden="1"/>
    </xf>
    <xf numFmtId="49" fontId="11" fillId="0" borderId="11" xfId="84" applyNumberFormat="1" applyFont="1" applyFill="1" applyBorder="1" applyAlignment="1" applyProtection="1">
      <alignment horizontal="right" vertical="top"/>
      <protection/>
    </xf>
    <xf numFmtId="49" fontId="11" fillId="0" borderId="21" xfId="84" applyNumberFormat="1" applyFont="1" applyFill="1" applyBorder="1" applyAlignment="1" applyProtection="1">
      <alignment horizontal="right" vertical="top"/>
      <protection/>
    </xf>
    <xf numFmtId="0" fontId="20" fillId="0" borderId="0" xfId="0" applyFont="1" applyFill="1" applyAlignment="1">
      <alignment horizontal="center"/>
    </xf>
    <xf numFmtId="4" fontId="7" fillId="0" borderId="0" xfId="53" applyNumberFormat="1" applyFont="1" applyFill="1" applyAlignment="1" applyProtection="1">
      <alignment horizontal="left" vertical="center"/>
      <protection hidden="1"/>
    </xf>
    <xf numFmtId="0" fontId="9" fillId="0" borderId="0" xfId="0" applyFont="1" applyFill="1" applyAlignment="1">
      <alignment horizontal="center"/>
    </xf>
    <xf numFmtId="4" fontId="7" fillId="0" borderId="0" xfId="53" applyNumberFormat="1" applyFont="1" applyFill="1" applyAlignment="1" applyProtection="1">
      <alignment horizontal="left" vertical="center" wrapText="1"/>
      <protection hidden="1"/>
    </xf>
    <xf numFmtId="177" fontId="9" fillId="0" borderId="11" xfId="53" applyNumberFormat="1" applyFont="1" applyFill="1" applyBorder="1" applyAlignment="1" applyProtection="1">
      <alignment horizontal="left" vertical="center" wrapText="1"/>
      <protection hidden="1"/>
    </xf>
    <xf numFmtId="176" fontId="8" fillId="0" borderId="11" xfId="53" applyNumberFormat="1" applyFont="1" applyFill="1" applyBorder="1" applyAlignment="1" applyProtection="1">
      <alignment horizontal="left" vertical="center" wrapText="1"/>
      <protection hidden="1"/>
    </xf>
    <xf numFmtId="173" fontId="8" fillId="0" borderId="11" xfId="53" applyNumberFormat="1" applyFont="1" applyFill="1" applyBorder="1" applyAlignment="1" applyProtection="1">
      <alignment horizontal="left" vertical="center" wrapText="1"/>
      <protection hidden="1"/>
    </xf>
    <xf numFmtId="177" fontId="8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0" xfId="53" applyNumberFormat="1" applyFont="1" applyFill="1" applyAlignment="1" applyProtection="1">
      <alignment horizontal="left" wrapText="1"/>
      <protection hidden="1"/>
    </xf>
    <xf numFmtId="0" fontId="0" fillId="0" borderId="0" xfId="0" applyAlignment="1">
      <alignment wrapText="1"/>
    </xf>
    <xf numFmtId="0" fontId="28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3" applyNumberFormat="1" applyFont="1" applyFill="1" applyBorder="1" applyAlignment="1" applyProtection="1">
      <alignment horizontal="center" vertical="center"/>
      <protection hidden="1"/>
    </xf>
    <xf numFmtId="173" fontId="26" fillId="0" borderId="11" xfId="53" applyNumberFormat="1" applyFont="1" applyFill="1" applyBorder="1" applyAlignment="1" applyProtection="1">
      <alignment horizontal="left" vertical="center" wrapText="1"/>
      <protection hidden="1"/>
    </xf>
    <xf numFmtId="173" fontId="8" fillId="0" borderId="11" xfId="53" applyNumberFormat="1" applyFont="1" applyFill="1" applyBorder="1" applyAlignment="1" applyProtection="1">
      <alignment horizontal="center" vertical="center"/>
      <protection hidden="1"/>
    </xf>
    <xf numFmtId="173" fontId="9" fillId="0" borderId="11" xfId="53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>
      <alignment horizontal="center" vertical="center" wrapText="1"/>
    </xf>
    <xf numFmtId="0" fontId="13" fillId="0" borderId="11" xfId="53" applyNumberFormat="1" applyFont="1" applyFill="1" applyBorder="1" applyAlignment="1" applyProtection="1">
      <alignment horizontal="center" vertical="center"/>
      <protection hidden="1"/>
    </xf>
    <xf numFmtId="0" fontId="9" fillId="0" borderId="0" xfId="70" applyFont="1" applyFill="1" applyAlignment="1" applyProtection="1">
      <alignment horizontal="center"/>
      <protection/>
    </xf>
    <xf numFmtId="0" fontId="8" fillId="0" borderId="0" xfId="53" applyNumberFormat="1" applyFont="1" applyFill="1" applyAlignment="1" applyProtection="1">
      <alignment horizontal="left"/>
      <protection hidden="1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2" xfId="60"/>
    <cellStyle name="Обычный 2 2 2" xfId="61"/>
    <cellStyle name="Обычный 2 2 3" xfId="62"/>
    <cellStyle name="Обычный 2 3" xfId="63"/>
    <cellStyle name="Обычный 2 4" xfId="64"/>
    <cellStyle name="Обычный 2 5" xfId="65"/>
    <cellStyle name="Обычный 2 6" xfId="66"/>
    <cellStyle name="Обычный 2 7" xfId="67"/>
    <cellStyle name="Обычный 2 8" xfId="68"/>
    <cellStyle name="Обычный 2 9" xfId="69"/>
    <cellStyle name="Обычный 3" xfId="70"/>
    <cellStyle name="Обычный 3 2" xfId="71"/>
    <cellStyle name="Обычный 3 3" xfId="72"/>
    <cellStyle name="Обычный 8" xfId="73"/>
    <cellStyle name="Обычный_источники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Финансовый 2" xfId="84"/>
    <cellStyle name="Финансовый 4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2;&#1077;&#1076;&#1086;&#1084;&#1089;&#1090;&#1074;&#1077;&#1085;&#1085;&#1072;&#1103;%20&#1076;&#1083;&#1103;%20C&#1077;&#1083;&#1100;&#1089;&#1086;&#1074;&#1077;&#1090;&#1086;&#1074;_&#1051;&#1077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22"/>
  <sheetViews>
    <sheetView view="pageBreakPreview" zoomScaleNormal="120" zoomScaleSheetLayoutView="100" zoomScalePageLayoutView="0" workbookViewId="0" topLeftCell="A1">
      <selection activeCell="E4" sqref="E4"/>
    </sheetView>
  </sheetViews>
  <sheetFormatPr defaultColWidth="9.140625" defaultRowHeight="15"/>
  <cols>
    <col min="1" max="1" width="0.13671875" style="86" customWidth="1"/>
    <col min="2" max="2" width="20.421875" style="98" customWidth="1"/>
    <col min="3" max="3" width="46.421875" style="86" customWidth="1"/>
    <col min="4" max="4" width="13.140625" style="85" customWidth="1"/>
    <col min="5" max="5" width="14.8515625" style="85" customWidth="1"/>
    <col min="6" max="6" width="16.57421875" style="85" customWidth="1"/>
    <col min="7" max="7" width="12.8515625" style="85" customWidth="1"/>
    <col min="8" max="8" width="13.140625" style="98" customWidth="1"/>
    <col min="9" max="9" width="11.57421875" style="98" customWidth="1"/>
    <col min="10" max="16384" width="9.140625" style="86" customWidth="1"/>
  </cols>
  <sheetData>
    <row r="1" spans="2:10" ht="15" customHeight="1">
      <c r="B1" s="46"/>
      <c r="C1" s="46"/>
      <c r="G1" s="172" t="s">
        <v>290</v>
      </c>
      <c r="H1" s="172"/>
      <c r="I1" s="172"/>
      <c r="J1" s="47"/>
    </row>
    <row r="2" spans="2:10" ht="15" customHeight="1">
      <c r="B2" s="46"/>
      <c r="C2" s="46"/>
      <c r="G2" s="172" t="s">
        <v>132</v>
      </c>
      <c r="H2" s="172"/>
      <c r="I2" s="172"/>
      <c r="J2" s="47"/>
    </row>
    <row r="3" spans="2:10" ht="12.75" customHeight="1">
      <c r="B3" s="46"/>
      <c r="C3" s="46"/>
      <c r="G3" s="172" t="s">
        <v>131</v>
      </c>
      <c r="H3" s="172"/>
      <c r="I3" s="172"/>
      <c r="J3" s="47"/>
    </row>
    <row r="4" spans="2:10" ht="39" customHeight="1">
      <c r="B4" s="46"/>
      <c r="C4" s="46"/>
      <c r="G4" s="174" t="s">
        <v>428</v>
      </c>
      <c r="H4" s="174"/>
      <c r="I4" s="174"/>
      <c r="J4" s="47"/>
    </row>
    <row r="5" spans="2:10" ht="12.75" customHeight="1">
      <c r="B5" s="46"/>
      <c r="C5" s="46"/>
      <c r="G5" s="172" t="s">
        <v>478</v>
      </c>
      <c r="H5" s="172"/>
      <c r="I5" s="172"/>
      <c r="J5" s="47"/>
    </row>
    <row r="6" spans="2:10" ht="12.75" customHeight="1">
      <c r="B6" s="46"/>
      <c r="C6" s="46"/>
      <c r="D6" s="56"/>
      <c r="E6" s="63"/>
      <c r="F6" s="64"/>
      <c r="G6" s="65"/>
      <c r="H6" s="66"/>
      <c r="I6" s="66"/>
      <c r="J6" s="47"/>
    </row>
    <row r="7" spans="2:10" ht="15.75">
      <c r="B7" s="173" t="s">
        <v>377</v>
      </c>
      <c r="C7" s="173"/>
      <c r="D7" s="173"/>
      <c r="E7" s="173"/>
      <c r="F7" s="173"/>
      <c r="G7" s="173"/>
      <c r="H7" s="173"/>
      <c r="I7" s="173"/>
      <c r="J7" s="47"/>
    </row>
    <row r="8" spans="2:10" ht="15.75">
      <c r="B8" s="173" t="s">
        <v>429</v>
      </c>
      <c r="C8" s="173"/>
      <c r="D8" s="173"/>
      <c r="E8" s="173"/>
      <c r="F8" s="173"/>
      <c r="G8" s="173"/>
      <c r="H8" s="173"/>
      <c r="I8" s="173"/>
      <c r="J8" s="47"/>
    </row>
    <row r="9" spans="2:10" ht="18" customHeight="1">
      <c r="B9" s="171" t="s">
        <v>378</v>
      </c>
      <c r="C9" s="171"/>
      <c r="D9" s="171"/>
      <c r="E9" s="171"/>
      <c r="F9" s="171"/>
      <c r="G9" s="171"/>
      <c r="H9" s="171"/>
      <c r="I9" s="171"/>
      <c r="J9" s="47"/>
    </row>
    <row r="10" spans="2:10" ht="19.5" customHeight="1">
      <c r="B10" s="46"/>
      <c r="C10" s="46"/>
      <c r="D10" s="56"/>
      <c r="G10" s="56"/>
      <c r="H10" s="58"/>
      <c r="I10" s="57" t="s">
        <v>130</v>
      </c>
      <c r="J10" s="47"/>
    </row>
    <row r="11" spans="2:10" ht="70.5" customHeight="1">
      <c r="B11" s="104" t="s">
        <v>190</v>
      </c>
      <c r="C11" s="104" t="s">
        <v>191</v>
      </c>
      <c r="D11" s="89" t="s">
        <v>430</v>
      </c>
      <c r="E11" s="89" t="s">
        <v>393</v>
      </c>
      <c r="F11" s="89" t="s">
        <v>394</v>
      </c>
      <c r="G11" s="89" t="s">
        <v>369</v>
      </c>
      <c r="H11" s="104" t="s">
        <v>370</v>
      </c>
      <c r="I11" s="104" t="s">
        <v>371</v>
      </c>
      <c r="J11" s="87"/>
    </row>
    <row r="12" spans="2:9" s="87" customFormat="1" ht="18.75" customHeight="1">
      <c r="B12" s="104" t="s">
        <v>192</v>
      </c>
      <c r="C12" s="104" t="s">
        <v>193</v>
      </c>
      <c r="D12" s="89">
        <f>D13+D23+D29+D33+D45+D48+D52+D61+D67+D74+D77+D80</f>
        <v>13725613</v>
      </c>
      <c r="E12" s="89">
        <f>E13+E23+E29+E33+E45+E48+E52+E61+E67+E74+E77+E80</f>
        <v>15460845.37</v>
      </c>
      <c r="F12" s="89">
        <f>F13+F23+F29+F33+F45+F48+F52+F61+F67+F74+F77+F80</f>
        <v>14588267.989999998</v>
      </c>
      <c r="G12" s="89">
        <f>E12-D12</f>
        <v>1735232.3699999992</v>
      </c>
      <c r="H12" s="105">
        <f>F12*100/D12</f>
        <v>106.28500155147896</v>
      </c>
      <c r="I12" s="105">
        <f>F12*100/E12</f>
        <v>94.35621171340904</v>
      </c>
    </row>
    <row r="13" spans="2:9" s="87" customFormat="1" ht="19.5" customHeight="1">
      <c r="B13" s="104" t="s">
        <v>194</v>
      </c>
      <c r="C13" s="88" t="s">
        <v>195</v>
      </c>
      <c r="D13" s="89">
        <f>D14</f>
        <v>8026000</v>
      </c>
      <c r="E13" s="89">
        <f>E14</f>
        <v>8043532</v>
      </c>
      <c r="F13" s="89">
        <f>F14</f>
        <v>8423914.7</v>
      </c>
      <c r="G13" s="89">
        <f aca="true" t="shared" si="0" ref="G13:G81">E13-D13</f>
        <v>17532</v>
      </c>
      <c r="H13" s="105">
        <f>F13*100/D13</f>
        <v>104.95782083229503</v>
      </c>
      <c r="I13" s="105">
        <f>F13*100/E13</f>
        <v>104.72905062104556</v>
      </c>
    </row>
    <row r="14" spans="2:9" ht="16.5" customHeight="1">
      <c r="B14" s="106" t="s">
        <v>196</v>
      </c>
      <c r="C14" s="90" t="s">
        <v>197</v>
      </c>
      <c r="D14" s="91">
        <f>D15+D17+D20+D16</f>
        <v>8026000</v>
      </c>
      <c r="E14" s="91">
        <f>E15+E17+E20+E16+E21+E18+E19</f>
        <v>8043532</v>
      </c>
      <c r="F14" s="91">
        <f>F15+F17+F20+F16+F21+F18+F19+F22</f>
        <v>8423914.7</v>
      </c>
      <c r="G14" s="89">
        <f t="shared" si="0"/>
        <v>17532</v>
      </c>
      <c r="H14" s="105">
        <f aca="true" t="shared" si="1" ref="H14:H57">F14*100/D14</f>
        <v>104.95782083229503</v>
      </c>
      <c r="I14" s="105">
        <f aca="true" t="shared" si="2" ref="I14:I73">F14*100/E14</f>
        <v>104.72905062104556</v>
      </c>
    </row>
    <row r="15" spans="2:9" ht="78.75" customHeight="1">
      <c r="B15" s="106" t="s">
        <v>198</v>
      </c>
      <c r="C15" s="90" t="s">
        <v>199</v>
      </c>
      <c r="D15" s="91">
        <v>8026000</v>
      </c>
      <c r="E15" s="91">
        <v>8026000</v>
      </c>
      <c r="F15" s="91">
        <v>8400431.97</v>
      </c>
      <c r="G15" s="89">
        <f t="shared" si="0"/>
        <v>0</v>
      </c>
      <c r="H15" s="105">
        <f t="shared" si="1"/>
        <v>104.66523760279094</v>
      </c>
      <c r="I15" s="105">
        <f t="shared" si="2"/>
        <v>104.66523760279094</v>
      </c>
    </row>
    <row r="16" spans="2:9" ht="72.75" customHeight="1">
      <c r="B16" s="107">
        <v>10102010012100100</v>
      </c>
      <c r="C16" s="108" t="s">
        <v>356</v>
      </c>
      <c r="D16" s="91">
        <v>0</v>
      </c>
      <c r="E16" s="91">
        <v>0</v>
      </c>
      <c r="F16" s="91">
        <v>1370.87</v>
      </c>
      <c r="G16" s="89">
        <f t="shared" si="0"/>
        <v>0</v>
      </c>
      <c r="H16" s="105">
        <v>0</v>
      </c>
      <c r="I16" s="105" t="e">
        <f t="shared" si="2"/>
        <v>#DIV/0!</v>
      </c>
    </row>
    <row r="17" spans="2:9" ht="83.25" customHeight="1">
      <c r="B17" s="107">
        <v>10102010013000100</v>
      </c>
      <c r="C17" s="108" t="s">
        <v>357</v>
      </c>
      <c r="D17" s="91">
        <v>0</v>
      </c>
      <c r="E17" s="91"/>
      <c r="F17" s="91">
        <v>221.42</v>
      </c>
      <c r="G17" s="89">
        <f t="shared" si="0"/>
        <v>0</v>
      </c>
      <c r="H17" s="105">
        <v>0</v>
      </c>
      <c r="I17" s="105" t="e">
        <f t="shared" si="2"/>
        <v>#DIV/0!</v>
      </c>
    </row>
    <row r="18" spans="2:9" ht="147.75" customHeight="1">
      <c r="B18" s="106" t="s">
        <v>396</v>
      </c>
      <c r="C18" s="90" t="s">
        <v>402</v>
      </c>
      <c r="D18" s="91">
        <v>0</v>
      </c>
      <c r="E18" s="91">
        <v>0</v>
      </c>
      <c r="F18" s="91"/>
      <c r="G18" s="89">
        <f>E18-D18</f>
        <v>0</v>
      </c>
      <c r="H18" s="105">
        <v>0</v>
      </c>
      <c r="I18" s="105" t="e">
        <f>F18*100/E18</f>
        <v>#DIV/0!</v>
      </c>
    </row>
    <row r="19" spans="2:9" ht="125.25" customHeight="1">
      <c r="B19" s="106" t="s">
        <v>397</v>
      </c>
      <c r="C19" s="90" t="s">
        <v>401</v>
      </c>
      <c r="D19" s="91">
        <v>0</v>
      </c>
      <c r="E19" s="91">
        <v>0</v>
      </c>
      <c r="F19" s="91">
        <v>0.13</v>
      </c>
      <c r="G19" s="89">
        <f>E19-D19</f>
        <v>0</v>
      </c>
      <c r="H19" s="105">
        <v>0</v>
      </c>
      <c r="I19" s="105" t="e">
        <f>F19*100/E19</f>
        <v>#DIV/0!</v>
      </c>
    </row>
    <row r="20" spans="2:9" ht="82.5" customHeight="1">
      <c r="B20" s="106" t="s">
        <v>398</v>
      </c>
      <c r="C20" s="90" t="s">
        <v>400</v>
      </c>
      <c r="D20" s="91">
        <v>0</v>
      </c>
      <c r="E20" s="91">
        <v>17532</v>
      </c>
      <c r="F20" s="91">
        <v>21256.2</v>
      </c>
      <c r="G20" s="89">
        <f t="shared" si="0"/>
        <v>17532</v>
      </c>
      <c r="H20" s="105">
        <v>0</v>
      </c>
      <c r="I20" s="105">
        <f t="shared" si="2"/>
        <v>121.24229979466119</v>
      </c>
    </row>
    <row r="21" spans="2:9" ht="64.5" customHeight="1">
      <c r="B21" s="106" t="s">
        <v>395</v>
      </c>
      <c r="C21" s="90" t="s">
        <v>399</v>
      </c>
      <c r="D21" s="91">
        <v>0</v>
      </c>
      <c r="E21" s="91"/>
      <c r="F21" s="91">
        <v>540.36</v>
      </c>
      <c r="G21" s="89">
        <f>E21-D21</f>
        <v>0</v>
      </c>
      <c r="H21" s="105">
        <v>0</v>
      </c>
      <c r="I21" s="105" t="e">
        <f>F21*100/E21</f>
        <v>#DIV/0!</v>
      </c>
    </row>
    <row r="22" spans="2:9" ht="64.5" customHeight="1">
      <c r="B22" s="106" t="s">
        <v>432</v>
      </c>
      <c r="C22" s="166" t="s">
        <v>431</v>
      </c>
      <c r="D22" s="91"/>
      <c r="E22" s="91"/>
      <c r="F22" s="91">
        <v>93.75</v>
      </c>
      <c r="G22" s="89"/>
      <c r="H22" s="105"/>
      <c r="I22" s="105" t="e">
        <f>F22*100/E22</f>
        <v>#DIV/0!</v>
      </c>
    </row>
    <row r="23" spans="2:9" s="87" customFormat="1" ht="42" customHeight="1">
      <c r="B23" s="104" t="s">
        <v>200</v>
      </c>
      <c r="C23" s="88" t="s">
        <v>201</v>
      </c>
      <c r="D23" s="89">
        <f>D24</f>
        <v>1933613</v>
      </c>
      <c r="E23" s="89">
        <f>E24</f>
        <v>2167950.01</v>
      </c>
      <c r="F23" s="89">
        <f>F24</f>
        <v>2160565.29</v>
      </c>
      <c r="G23" s="89">
        <f t="shared" si="0"/>
        <v>234337.00999999978</v>
      </c>
      <c r="H23" s="105">
        <f t="shared" si="1"/>
        <v>111.73721370305226</v>
      </c>
      <c r="I23" s="105">
        <f t="shared" si="2"/>
        <v>99.65936852944317</v>
      </c>
    </row>
    <row r="24" spans="2:9" ht="39.75" customHeight="1">
      <c r="B24" s="106" t="s">
        <v>202</v>
      </c>
      <c r="C24" s="90" t="s">
        <v>203</v>
      </c>
      <c r="D24" s="91">
        <f>D25+D26+D27+D28</f>
        <v>1933613</v>
      </c>
      <c r="E24" s="91">
        <f>E25+E26+E27+E28</f>
        <v>2167950.01</v>
      </c>
      <c r="F24" s="91">
        <f>F25+F26+F27+F28</f>
        <v>2160565.29</v>
      </c>
      <c r="G24" s="89">
        <f t="shared" si="0"/>
        <v>234337.00999999978</v>
      </c>
      <c r="H24" s="105">
        <f t="shared" si="1"/>
        <v>111.73721370305226</v>
      </c>
      <c r="I24" s="105">
        <f t="shared" si="2"/>
        <v>99.65936852944317</v>
      </c>
    </row>
    <row r="25" spans="2:9" ht="76.5">
      <c r="B25" s="106" t="s">
        <v>403</v>
      </c>
      <c r="C25" s="90" t="s">
        <v>204</v>
      </c>
      <c r="D25" s="91">
        <v>701178</v>
      </c>
      <c r="E25" s="91">
        <v>992989.89</v>
      </c>
      <c r="F25" s="91">
        <v>983452.93</v>
      </c>
      <c r="G25" s="89">
        <f t="shared" si="0"/>
        <v>291811.89</v>
      </c>
      <c r="H25" s="105">
        <f t="shared" si="1"/>
        <v>140.25724281138312</v>
      </c>
      <c r="I25" s="105">
        <f t="shared" si="2"/>
        <v>99.03957128908935</v>
      </c>
    </row>
    <row r="26" spans="2:9" ht="89.25">
      <c r="B26" s="106" t="s">
        <v>404</v>
      </c>
      <c r="C26" s="90" t="s">
        <v>205</v>
      </c>
      <c r="D26" s="91">
        <v>4913</v>
      </c>
      <c r="E26" s="91">
        <v>6747.4</v>
      </c>
      <c r="F26" s="91">
        <v>7228.63</v>
      </c>
      <c r="G26" s="89">
        <f t="shared" si="0"/>
        <v>1834.3999999999996</v>
      </c>
      <c r="H26" s="105">
        <f t="shared" si="1"/>
        <v>147.13270913901894</v>
      </c>
      <c r="I26" s="105">
        <f t="shared" si="2"/>
        <v>107.13208050508345</v>
      </c>
    </row>
    <row r="27" spans="2:9" ht="76.5">
      <c r="B27" s="106" t="s">
        <v>405</v>
      </c>
      <c r="C27" s="90" t="s">
        <v>206</v>
      </c>
      <c r="D27" s="91">
        <v>1357908</v>
      </c>
      <c r="E27" s="91">
        <v>1309447.21</v>
      </c>
      <c r="F27" s="91">
        <v>1313896.46</v>
      </c>
      <c r="G27" s="89">
        <f t="shared" si="0"/>
        <v>-48460.79000000004</v>
      </c>
      <c r="H27" s="105">
        <f t="shared" si="1"/>
        <v>96.75887173505127</v>
      </c>
      <c r="I27" s="105">
        <f t="shared" si="2"/>
        <v>100.33978078428989</v>
      </c>
    </row>
    <row r="28" spans="2:9" ht="52.5" customHeight="1">
      <c r="B28" s="106" t="s">
        <v>406</v>
      </c>
      <c r="C28" s="90" t="s">
        <v>207</v>
      </c>
      <c r="D28" s="91">
        <v>-130386</v>
      </c>
      <c r="E28" s="91">
        <v>-141234.49</v>
      </c>
      <c r="F28" s="91">
        <v>-144012.73</v>
      </c>
      <c r="G28" s="89">
        <f t="shared" si="0"/>
        <v>-10848.48999999999</v>
      </c>
      <c r="H28" s="105">
        <f t="shared" si="1"/>
        <v>110.45106836623566</v>
      </c>
      <c r="I28" s="105">
        <f t="shared" si="2"/>
        <v>101.96711157451698</v>
      </c>
    </row>
    <row r="29" spans="2:9" s="87" customFormat="1" ht="12.75">
      <c r="B29" s="104" t="s">
        <v>208</v>
      </c>
      <c r="C29" s="88" t="s">
        <v>209</v>
      </c>
      <c r="D29" s="89">
        <f>D30</f>
        <v>37000</v>
      </c>
      <c r="E29" s="89">
        <f>E30</f>
        <v>43430</v>
      </c>
      <c r="F29" s="89">
        <f>F30</f>
        <v>43430.21</v>
      </c>
      <c r="G29" s="89">
        <f t="shared" si="0"/>
        <v>6430</v>
      </c>
      <c r="H29" s="105">
        <f t="shared" si="1"/>
        <v>117.37894594594594</v>
      </c>
      <c r="I29" s="105">
        <f t="shared" si="2"/>
        <v>100.00048353672577</v>
      </c>
    </row>
    <row r="30" spans="2:9" ht="17.25" customHeight="1">
      <c r="B30" s="106" t="s">
        <v>210</v>
      </c>
      <c r="C30" s="90" t="s">
        <v>211</v>
      </c>
      <c r="D30" s="91">
        <f>D31+D32</f>
        <v>37000</v>
      </c>
      <c r="E30" s="91">
        <f>E31+E32</f>
        <v>43430</v>
      </c>
      <c r="F30" s="91">
        <f>F31+F32</f>
        <v>43430.21</v>
      </c>
      <c r="G30" s="89">
        <f t="shared" si="0"/>
        <v>6430</v>
      </c>
      <c r="H30" s="105">
        <f t="shared" si="1"/>
        <v>117.37894594594594</v>
      </c>
      <c r="I30" s="105">
        <f t="shared" si="2"/>
        <v>100.00048353672577</v>
      </c>
    </row>
    <row r="31" spans="2:9" ht="59.25" customHeight="1">
      <c r="B31" s="106" t="s">
        <v>408</v>
      </c>
      <c r="C31" s="90" t="s">
        <v>409</v>
      </c>
      <c r="D31" s="91">
        <v>37000</v>
      </c>
      <c r="E31" s="91">
        <v>43430</v>
      </c>
      <c r="F31" s="91">
        <v>43421</v>
      </c>
      <c r="G31" s="89">
        <f t="shared" si="0"/>
        <v>6430</v>
      </c>
      <c r="H31" s="105">
        <f t="shared" si="1"/>
        <v>117.35405405405406</v>
      </c>
      <c r="I31" s="105">
        <f t="shared" si="2"/>
        <v>99.9792769974672</v>
      </c>
    </row>
    <row r="32" spans="2:9" ht="25.5">
      <c r="B32" s="106" t="s">
        <v>407</v>
      </c>
      <c r="C32" s="90" t="s">
        <v>410</v>
      </c>
      <c r="D32" s="91"/>
      <c r="E32" s="91"/>
      <c r="F32" s="91">
        <v>9.21</v>
      </c>
      <c r="G32" s="89">
        <f t="shared" si="0"/>
        <v>0</v>
      </c>
      <c r="H32" s="105">
        <v>0</v>
      </c>
      <c r="I32" s="105">
        <v>0</v>
      </c>
    </row>
    <row r="33" spans="2:9" s="87" customFormat="1" ht="12.75">
      <c r="B33" s="104" t="s">
        <v>212</v>
      </c>
      <c r="C33" s="88" t="s">
        <v>213</v>
      </c>
      <c r="D33" s="89">
        <f>D34+D37</f>
        <v>3612000</v>
      </c>
      <c r="E33" s="89">
        <f>E34+E37</f>
        <v>3612000</v>
      </c>
      <c r="F33" s="89">
        <f>F34+F37</f>
        <v>2123434.68</v>
      </c>
      <c r="G33" s="89">
        <f t="shared" si="0"/>
        <v>0</v>
      </c>
      <c r="H33" s="105">
        <f t="shared" si="1"/>
        <v>58.78833554817277</v>
      </c>
      <c r="I33" s="105">
        <f t="shared" si="2"/>
        <v>58.78833554817277</v>
      </c>
    </row>
    <row r="34" spans="2:9" ht="12.75">
      <c r="B34" s="106" t="s">
        <v>214</v>
      </c>
      <c r="C34" s="90" t="s">
        <v>215</v>
      </c>
      <c r="D34" s="91">
        <f>D35+D36</f>
        <v>174000</v>
      </c>
      <c r="E34" s="91">
        <f>E35+E36</f>
        <v>174000</v>
      </c>
      <c r="F34" s="91">
        <f>F35+F36</f>
        <v>212358</v>
      </c>
      <c r="G34" s="89">
        <f t="shared" si="0"/>
        <v>0</v>
      </c>
      <c r="H34" s="105">
        <f t="shared" si="1"/>
        <v>122.04482758620689</v>
      </c>
      <c r="I34" s="105">
        <f t="shared" si="2"/>
        <v>122.04482758620689</v>
      </c>
    </row>
    <row r="35" spans="2:9" ht="80.25" customHeight="1">
      <c r="B35" s="106" t="s">
        <v>412</v>
      </c>
      <c r="C35" s="90" t="s">
        <v>413</v>
      </c>
      <c r="D35" s="91">
        <v>174000</v>
      </c>
      <c r="E35" s="91">
        <v>174000</v>
      </c>
      <c r="F35" s="91">
        <v>206517.53</v>
      </c>
      <c r="G35" s="89">
        <f t="shared" si="0"/>
        <v>0</v>
      </c>
      <c r="H35" s="105">
        <f t="shared" si="1"/>
        <v>118.6882356321839</v>
      </c>
      <c r="I35" s="105">
        <f t="shared" si="2"/>
        <v>118.6882356321839</v>
      </c>
    </row>
    <row r="36" spans="2:9" ht="51.75" customHeight="1">
      <c r="B36" s="106" t="s">
        <v>411</v>
      </c>
      <c r="C36" s="108" t="s">
        <v>358</v>
      </c>
      <c r="D36" s="91">
        <v>0</v>
      </c>
      <c r="E36" s="91"/>
      <c r="F36" s="91">
        <v>5840.47</v>
      </c>
      <c r="G36" s="89">
        <f t="shared" si="0"/>
        <v>0</v>
      </c>
      <c r="H36" s="105">
        <v>0</v>
      </c>
      <c r="I36" s="105" t="e">
        <f t="shared" si="2"/>
        <v>#DIV/0!</v>
      </c>
    </row>
    <row r="37" spans="2:9" ht="12.75">
      <c r="B37" s="106" t="s">
        <v>216</v>
      </c>
      <c r="C37" s="90" t="s">
        <v>217</v>
      </c>
      <c r="D37" s="91">
        <f>D38+D42</f>
        <v>3438000</v>
      </c>
      <c r="E37" s="91">
        <f>E38+E42</f>
        <v>3438000</v>
      </c>
      <c r="F37" s="91">
        <f>F38+F42</f>
        <v>1911076.6800000002</v>
      </c>
      <c r="G37" s="89">
        <f t="shared" si="0"/>
        <v>0</v>
      </c>
      <c r="H37" s="105">
        <f t="shared" si="1"/>
        <v>55.58687260034905</v>
      </c>
      <c r="I37" s="105">
        <f t="shared" si="2"/>
        <v>55.58687260034905</v>
      </c>
    </row>
    <row r="38" spans="2:9" ht="12.75">
      <c r="B38" s="106" t="s">
        <v>218</v>
      </c>
      <c r="C38" s="90" t="s">
        <v>219</v>
      </c>
      <c r="D38" s="91">
        <f>D39+D40+D41</f>
        <v>2602000</v>
      </c>
      <c r="E38" s="91">
        <f>E39+E40+E41</f>
        <v>2602000</v>
      </c>
      <c r="F38" s="91">
        <f>F39+F40+F41</f>
        <v>1047276.92</v>
      </c>
      <c r="G38" s="89">
        <f t="shared" si="0"/>
        <v>0</v>
      </c>
      <c r="H38" s="105">
        <f t="shared" si="1"/>
        <v>40.24892083013067</v>
      </c>
      <c r="I38" s="105">
        <f t="shared" si="2"/>
        <v>40.24892083013067</v>
      </c>
    </row>
    <row r="39" spans="2:9" ht="72" customHeight="1">
      <c r="B39" s="106" t="s">
        <v>414</v>
      </c>
      <c r="C39" s="90" t="s">
        <v>415</v>
      </c>
      <c r="D39" s="91">
        <v>2602000</v>
      </c>
      <c r="E39" s="91">
        <v>2602000</v>
      </c>
      <c r="F39" s="91">
        <v>1044353</v>
      </c>
      <c r="G39" s="89">
        <f t="shared" si="0"/>
        <v>0</v>
      </c>
      <c r="H39" s="105">
        <f t="shared" si="1"/>
        <v>40.136548808608765</v>
      </c>
      <c r="I39" s="105">
        <f t="shared" si="2"/>
        <v>40.136548808608765</v>
      </c>
    </row>
    <row r="40" spans="2:9" ht="33.75">
      <c r="B40" s="106" t="s">
        <v>360</v>
      </c>
      <c r="C40" s="108" t="s">
        <v>359</v>
      </c>
      <c r="D40" s="91">
        <v>0</v>
      </c>
      <c r="E40" s="91">
        <v>0</v>
      </c>
      <c r="F40" s="91">
        <v>1923.92</v>
      </c>
      <c r="G40" s="89">
        <f t="shared" si="0"/>
        <v>0</v>
      </c>
      <c r="H40" s="105">
        <v>0</v>
      </c>
      <c r="I40" s="105" t="e">
        <f t="shared" si="2"/>
        <v>#DIV/0!</v>
      </c>
    </row>
    <row r="41" spans="2:9" ht="45">
      <c r="B41" s="106" t="s">
        <v>434</v>
      </c>
      <c r="C41" s="165" t="s">
        <v>433</v>
      </c>
      <c r="D41" s="91"/>
      <c r="E41" s="91"/>
      <c r="F41" s="91">
        <v>1000</v>
      </c>
      <c r="G41" s="89"/>
      <c r="H41" s="105"/>
      <c r="I41" s="105"/>
    </row>
    <row r="42" spans="2:9" ht="12.75">
      <c r="B42" s="106" t="s">
        <v>220</v>
      </c>
      <c r="C42" s="90" t="s">
        <v>221</v>
      </c>
      <c r="D42" s="91">
        <f>D43+D44</f>
        <v>836000</v>
      </c>
      <c r="E42" s="91">
        <f>E43+E44</f>
        <v>836000</v>
      </c>
      <c r="F42" s="91">
        <f>F43+F44</f>
        <v>863799.76</v>
      </c>
      <c r="G42" s="89">
        <f t="shared" si="0"/>
        <v>0</v>
      </c>
      <c r="H42" s="105">
        <f t="shared" si="1"/>
        <v>103.32533014354067</v>
      </c>
      <c r="I42" s="105">
        <f t="shared" si="2"/>
        <v>103.32533014354067</v>
      </c>
    </row>
    <row r="43" spans="2:9" ht="70.5" customHeight="1">
      <c r="B43" s="106" t="s">
        <v>416</v>
      </c>
      <c r="C43" s="90" t="s">
        <v>417</v>
      </c>
      <c r="D43" s="91">
        <v>836000</v>
      </c>
      <c r="E43" s="91">
        <v>836000</v>
      </c>
      <c r="F43" s="91">
        <v>822429.4</v>
      </c>
      <c r="G43" s="89">
        <f t="shared" si="0"/>
        <v>0</v>
      </c>
      <c r="H43" s="105">
        <f t="shared" si="1"/>
        <v>98.37672248803828</v>
      </c>
      <c r="I43" s="105">
        <f t="shared" si="2"/>
        <v>98.37672248803828</v>
      </c>
    </row>
    <row r="44" spans="2:9" ht="45" customHeight="1">
      <c r="B44" s="106" t="s">
        <v>361</v>
      </c>
      <c r="C44" s="108" t="s">
        <v>362</v>
      </c>
      <c r="D44" s="91">
        <v>0</v>
      </c>
      <c r="E44" s="91"/>
      <c r="F44" s="91">
        <v>41370.36</v>
      </c>
      <c r="G44" s="89">
        <f t="shared" si="0"/>
        <v>0</v>
      </c>
      <c r="H44" s="105">
        <v>0</v>
      </c>
      <c r="I44" s="105" t="e">
        <f t="shared" si="2"/>
        <v>#DIV/0!</v>
      </c>
    </row>
    <row r="45" spans="2:9" s="87" customFormat="1" ht="12.75">
      <c r="B45" s="104" t="s">
        <v>222</v>
      </c>
      <c r="C45" s="88" t="s">
        <v>223</v>
      </c>
      <c r="D45" s="89">
        <f aca="true" t="shared" si="3" ref="D45:F46">D46</f>
        <v>40000</v>
      </c>
      <c r="E45" s="89">
        <f t="shared" si="3"/>
        <v>40000</v>
      </c>
      <c r="F45" s="89">
        <f t="shared" si="3"/>
        <v>27800</v>
      </c>
      <c r="G45" s="89">
        <f t="shared" si="0"/>
        <v>0</v>
      </c>
      <c r="H45" s="105">
        <f t="shared" si="1"/>
        <v>69.5</v>
      </c>
      <c r="I45" s="105">
        <f t="shared" si="2"/>
        <v>69.5</v>
      </c>
    </row>
    <row r="46" spans="2:9" ht="42" customHeight="1">
      <c r="B46" s="106" t="s">
        <v>224</v>
      </c>
      <c r="C46" s="90" t="s">
        <v>225</v>
      </c>
      <c r="D46" s="91">
        <f t="shared" si="3"/>
        <v>40000</v>
      </c>
      <c r="E46" s="91">
        <f t="shared" si="3"/>
        <v>40000</v>
      </c>
      <c r="F46" s="91">
        <f t="shared" si="3"/>
        <v>27800</v>
      </c>
      <c r="G46" s="89">
        <f t="shared" si="0"/>
        <v>0</v>
      </c>
      <c r="H46" s="105">
        <f t="shared" si="1"/>
        <v>69.5</v>
      </c>
      <c r="I46" s="105">
        <f t="shared" si="2"/>
        <v>69.5</v>
      </c>
    </row>
    <row r="47" spans="2:9" ht="67.5" customHeight="1">
      <c r="B47" s="106" t="s">
        <v>418</v>
      </c>
      <c r="C47" s="90" t="s">
        <v>226</v>
      </c>
      <c r="D47" s="91">
        <v>40000</v>
      </c>
      <c r="E47" s="91">
        <v>40000</v>
      </c>
      <c r="F47" s="91">
        <v>27800</v>
      </c>
      <c r="G47" s="89">
        <f t="shared" si="0"/>
        <v>0</v>
      </c>
      <c r="H47" s="105">
        <f t="shared" si="1"/>
        <v>69.5</v>
      </c>
      <c r="I47" s="105">
        <f t="shared" si="2"/>
        <v>69.5</v>
      </c>
    </row>
    <row r="48" spans="2:9" s="87" customFormat="1" ht="38.25">
      <c r="B48" s="104" t="s">
        <v>227</v>
      </c>
      <c r="C48" s="88" t="s">
        <v>228</v>
      </c>
      <c r="D48" s="89">
        <f aca="true" t="shared" si="4" ref="D48:F50">D49</f>
        <v>0</v>
      </c>
      <c r="E48" s="89">
        <f t="shared" si="4"/>
        <v>0</v>
      </c>
      <c r="F48" s="89">
        <f t="shared" si="4"/>
        <v>449.35</v>
      </c>
      <c r="G48" s="89">
        <f t="shared" si="0"/>
        <v>0</v>
      </c>
      <c r="H48" s="105">
        <v>0</v>
      </c>
      <c r="I48" s="105">
        <v>0</v>
      </c>
    </row>
    <row r="49" spans="2:9" ht="12.75">
      <c r="B49" s="106" t="s">
        <v>229</v>
      </c>
      <c r="C49" s="90" t="s">
        <v>230</v>
      </c>
      <c r="D49" s="91">
        <f t="shared" si="4"/>
        <v>0</v>
      </c>
      <c r="E49" s="91">
        <f t="shared" si="4"/>
        <v>0</v>
      </c>
      <c r="F49" s="91">
        <f t="shared" si="4"/>
        <v>449.35</v>
      </c>
      <c r="G49" s="89">
        <f t="shared" si="0"/>
        <v>0</v>
      </c>
      <c r="H49" s="105">
        <v>0</v>
      </c>
      <c r="I49" s="105">
        <v>0</v>
      </c>
    </row>
    <row r="50" spans="2:9" ht="25.5">
      <c r="B50" s="106" t="s">
        <v>231</v>
      </c>
      <c r="C50" s="90" t="s">
        <v>232</v>
      </c>
      <c r="D50" s="91">
        <f t="shared" si="4"/>
        <v>0</v>
      </c>
      <c r="E50" s="91">
        <f t="shared" si="4"/>
        <v>0</v>
      </c>
      <c r="F50" s="91">
        <f t="shared" si="4"/>
        <v>449.35</v>
      </c>
      <c r="G50" s="89">
        <f t="shared" si="0"/>
        <v>0</v>
      </c>
      <c r="H50" s="105">
        <v>0</v>
      </c>
      <c r="I50" s="105">
        <v>0</v>
      </c>
    </row>
    <row r="51" spans="2:9" ht="38.25">
      <c r="B51" s="106" t="s">
        <v>233</v>
      </c>
      <c r="C51" s="90" t="s">
        <v>234</v>
      </c>
      <c r="D51" s="91">
        <v>0</v>
      </c>
      <c r="E51" s="91">
        <v>0</v>
      </c>
      <c r="F51" s="91">
        <v>449.35</v>
      </c>
      <c r="G51" s="89">
        <f t="shared" si="0"/>
        <v>0</v>
      </c>
      <c r="H51" s="105">
        <v>0</v>
      </c>
      <c r="I51" s="105">
        <v>0</v>
      </c>
    </row>
    <row r="52" spans="2:9" s="87" customFormat="1" ht="38.25">
      <c r="B52" s="104" t="s">
        <v>235</v>
      </c>
      <c r="C52" s="88" t="s">
        <v>236</v>
      </c>
      <c r="D52" s="89">
        <f>D53+D58</f>
        <v>77000</v>
      </c>
      <c r="E52" s="89">
        <f>E53+E58</f>
        <v>77000</v>
      </c>
      <c r="F52" s="89">
        <f>F53+F58</f>
        <v>37447.96</v>
      </c>
      <c r="G52" s="89">
        <f t="shared" si="0"/>
        <v>0</v>
      </c>
      <c r="H52" s="105">
        <f t="shared" si="1"/>
        <v>48.633714285714284</v>
      </c>
      <c r="I52" s="105">
        <f t="shared" si="2"/>
        <v>48.633714285714284</v>
      </c>
    </row>
    <row r="53" spans="2:9" ht="93" customHeight="1">
      <c r="B53" s="106" t="s">
        <v>237</v>
      </c>
      <c r="C53" s="90" t="s">
        <v>238</v>
      </c>
      <c r="D53" s="91">
        <f>D54+D56</f>
        <v>77000</v>
      </c>
      <c r="E53" s="91">
        <f>E54+E56</f>
        <v>77000</v>
      </c>
      <c r="F53" s="91">
        <f>F54+F56</f>
        <v>37447.96</v>
      </c>
      <c r="G53" s="89">
        <f t="shared" si="0"/>
        <v>0</v>
      </c>
      <c r="H53" s="105">
        <f t="shared" si="1"/>
        <v>48.633714285714284</v>
      </c>
      <c r="I53" s="105">
        <f t="shared" si="2"/>
        <v>48.633714285714284</v>
      </c>
    </row>
    <row r="54" spans="2:9" ht="88.5" customHeight="1">
      <c r="B54" s="106" t="s">
        <v>239</v>
      </c>
      <c r="C54" s="90" t="s">
        <v>240</v>
      </c>
      <c r="D54" s="91">
        <f>D55</f>
        <v>64000</v>
      </c>
      <c r="E54" s="91">
        <f>E55</f>
        <v>64000</v>
      </c>
      <c r="F54" s="91">
        <f>F55</f>
        <v>23023.96</v>
      </c>
      <c r="G54" s="89">
        <f t="shared" si="0"/>
        <v>0</v>
      </c>
      <c r="H54" s="105">
        <f t="shared" si="1"/>
        <v>35.9749375</v>
      </c>
      <c r="I54" s="105">
        <f t="shared" si="2"/>
        <v>35.9749375</v>
      </c>
    </row>
    <row r="55" spans="2:9" ht="75.75" customHeight="1">
      <c r="B55" s="106" t="s">
        <v>241</v>
      </c>
      <c r="C55" s="90" t="s">
        <v>242</v>
      </c>
      <c r="D55" s="91">
        <v>64000</v>
      </c>
      <c r="E55" s="91">
        <v>64000</v>
      </c>
      <c r="F55" s="91">
        <v>23023.96</v>
      </c>
      <c r="G55" s="89">
        <f t="shared" si="0"/>
        <v>0</v>
      </c>
      <c r="H55" s="105">
        <f t="shared" si="1"/>
        <v>35.9749375</v>
      </c>
      <c r="I55" s="105">
        <f t="shared" si="2"/>
        <v>35.9749375</v>
      </c>
    </row>
    <row r="56" spans="2:9" ht="90" customHeight="1">
      <c r="B56" s="106" t="s">
        <v>243</v>
      </c>
      <c r="C56" s="90" t="s">
        <v>244</v>
      </c>
      <c r="D56" s="91">
        <f>D57</f>
        <v>13000</v>
      </c>
      <c r="E56" s="91">
        <f>E57</f>
        <v>13000</v>
      </c>
      <c r="F56" s="91">
        <f>F57</f>
        <v>14424</v>
      </c>
      <c r="G56" s="89">
        <f t="shared" si="0"/>
        <v>0</v>
      </c>
      <c r="H56" s="105">
        <f t="shared" si="1"/>
        <v>110.95384615384616</v>
      </c>
      <c r="I56" s="105">
        <f t="shared" si="2"/>
        <v>110.95384615384616</v>
      </c>
    </row>
    <row r="57" spans="2:9" ht="68.25" customHeight="1">
      <c r="B57" s="106" t="s">
        <v>245</v>
      </c>
      <c r="C57" s="90" t="s">
        <v>246</v>
      </c>
      <c r="D57" s="91">
        <v>13000</v>
      </c>
      <c r="E57" s="91">
        <v>13000</v>
      </c>
      <c r="F57" s="91">
        <v>14424</v>
      </c>
      <c r="G57" s="89">
        <f t="shared" si="0"/>
        <v>0</v>
      </c>
      <c r="H57" s="105">
        <f t="shared" si="1"/>
        <v>110.95384615384616</v>
      </c>
      <c r="I57" s="105">
        <f t="shared" si="2"/>
        <v>110.95384615384616</v>
      </c>
    </row>
    <row r="58" spans="2:9" ht="25.5">
      <c r="B58" s="106" t="s">
        <v>247</v>
      </c>
      <c r="C58" s="90" t="s">
        <v>248</v>
      </c>
      <c r="D58" s="91">
        <f aca="true" t="shared" si="5" ref="D58:F59">D59</f>
        <v>0</v>
      </c>
      <c r="E58" s="91">
        <f t="shared" si="5"/>
        <v>0</v>
      </c>
      <c r="F58" s="91">
        <f t="shared" si="5"/>
        <v>0</v>
      </c>
      <c r="G58" s="89">
        <f t="shared" si="0"/>
        <v>0</v>
      </c>
      <c r="H58" s="105">
        <v>0</v>
      </c>
      <c r="I58" s="105">
        <v>0</v>
      </c>
    </row>
    <row r="59" spans="2:9" ht="51">
      <c r="B59" s="106" t="s">
        <v>249</v>
      </c>
      <c r="C59" s="90" t="s">
        <v>250</v>
      </c>
      <c r="D59" s="91">
        <f t="shared" si="5"/>
        <v>0</v>
      </c>
      <c r="E59" s="91">
        <f t="shared" si="5"/>
        <v>0</v>
      </c>
      <c r="F59" s="91">
        <f t="shared" si="5"/>
        <v>0</v>
      </c>
      <c r="G59" s="89">
        <f t="shared" si="0"/>
        <v>0</v>
      </c>
      <c r="H59" s="105">
        <v>0</v>
      </c>
      <c r="I59" s="105">
        <v>0</v>
      </c>
    </row>
    <row r="60" spans="2:9" ht="55.5" customHeight="1">
      <c r="B60" s="106" t="s">
        <v>251</v>
      </c>
      <c r="C60" s="90" t="s">
        <v>252</v>
      </c>
      <c r="D60" s="91">
        <v>0</v>
      </c>
      <c r="E60" s="91">
        <v>0</v>
      </c>
      <c r="F60" s="91">
        <v>0</v>
      </c>
      <c r="G60" s="89">
        <f t="shared" si="0"/>
        <v>0</v>
      </c>
      <c r="H60" s="105">
        <v>0</v>
      </c>
      <c r="I60" s="105">
        <v>0</v>
      </c>
    </row>
    <row r="61" spans="2:9" s="87" customFormat="1" ht="38.25">
      <c r="B61" s="104" t="s">
        <v>253</v>
      </c>
      <c r="C61" s="88" t="s">
        <v>254</v>
      </c>
      <c r="D61" s="89">
        <f>D62</f>
        <v>0</v>
      </c>
      <c r="E61" s="89">
        <f>E62</f>
        <v>0</v>
      </c>
      <c r="F61" s="89">
        <f>F62</f>
        <v>0</v>
      </c>
      <c r="G61" s="89">
        <f t="shared" si="0"/>
        <v>0</v>
      </c>
      <c r="H61" s="105">
        <v>0</v>
      </c>
      <c r="I61" s="105" t="e">
        <f t="shared" si="2"/>
        <v>#DIV/0!</v>
      </c>
    </row>
    <row r="62" spans="2:9" ht="12.75">
      <c r="B62" s="106" t="s">
        <v>255</v>
      </c>
      <c r="C62" s="90" t="s">
        <v>256</v>
      </c>
      <c r="D62" s="91">
        <v>0</v>
      </c>
      <c r="E62" s="91">
        <v>0</v>
      </c>
      <c r="F62" s="91">
        <v>0</v>
      </c>
      <c r="G62" s="89">
        <f t="shared" si="0"/>
        <v>0</v>
      </c>
      <c r="H62" s="105">
        <v>0</v>
      </c>
      <c r="I62" s="105" t="e">
        <f t="shared" si="2"/>
        <v>#DIV/0!</v>
      </c>
    </row>
    <row r="63" spans="2:9" ht="38.25">
      <c r="B63" s="106" t="s">
        <v>257</v>
      </c>
      <c r="C63" s="90" t="s">
        <v>258</v>
      </c>
      <c r="D63" s="91">
        <f>D64</f>
        <v>0</v>
      </c>
      <c r="E63" s="91">
        <f>E64</f>
        <v>0</v>
      </c>
      <c r="F63" s="91">
        <f>F64</f>
        <v>0</v>
      </c>
      <c r="G63" s="89">
        <f t="shared" si="0"/>
        <v>0</v>
      </c>
      <c r="H63" s="105">
        <v>0</v>
      </c>
      <c r="I63" s="105">
        <v>0</v>
      </c>
    </row>
    <row r="64" spans="2:9" ht="38.25">
      <c r="B64" s="106" t="s">
        <v>259</v>
      </c>
      <c r="C64" s="90" t="s">
        <v>260</v>
      </c>
      <c r="D64" s="91"/>
      <c r="E64" s="91"/>
      <c r="F64" s="91"/>
      <c r="G64" s="89">
        <f t="shared" si="0"/>
        <v>0</v>
      </c>
      <c r="H64" s="105">
        <v>0</v>
      </c>
      <c r="I64" s="105">
        <v>0</v>
      </c>
    </row>
    <row r="65" spans="2:9" ht="12.75">
      <c r="B65" s="106" t="s">
        <v>261</v>
      </c>
      <c r="C65" s="90" t="s">
        <v>262</v>
      </c>
      <c r="D65" s="91">
        <v>0</v>
      </c>
      <c r="E65" s="91">
        <f>E66</f>
        <v>0</v>
      </c>
      <c r="F65" s="91">
        <f>F66</f>
        <v>0</v>
      </c>
      <c r="G65" s="89">
        <f t="shared" si="0"/>
        <v>0</v>
      </c>
      <c r="H65" s="105">
        <v>0</v>
      </c>
      <c r="I65" s="105" t="e">
        <f t="shared" si="2"/>
        <v>#DIV/0!</v>
      </c>
    </row>
    <row r="66" spans="2:9" ht="25.5">
      <c r="B66" s="106" t="s">
        <v>263</v>
      </c>
      <c r="C66" s="90" t="s">
        <v>264</v>
      </c>
      <c r="D66" s="91">
        <v>0</v>
      </c>
      <c r="E66" s="91">
        <v>0</v>
      </c>
      <c r="F66" s="91">
        <v>0</v>
      </c>
      <c r="G66" s="89">
        <f t="shared" si="0"/>
        <v>0</v>
      </c>
      <c r="H66" s="105">
        <v>0</v>
      </c>
      <c r="I66" s="105" t="e">
        <f t="shared" si="2"/>
        <v>#DIV/0!</v>
      </c>
    </row>
    <row r="67" spans="2:9" s="87" customFormat="1" ht="25.5">
      <c r="B67" s="104" t="s">
        <v>265</v>
      </c>
      <c r="C67" s="88" t="s">
        <v>266</v>
      </c>
      <c r="D67" s="89">
        <f>D68+D71</f>
        <v>0</v>
      </c>
      <c r="E67" s="89">
        <f>E68+E71</f>
        <v>1310540</v>
      </c>
      <c r="F67" s="89">
        <f>F68+F71</f>
        <v>1604332.44</v>
      </c>
      <c r="G67" s="89">
        <f t="shared" si="0"/>
        <v>1310540</v>
      </c>
      <c r="H67" s="105">
        <v>0</v>
      </c>
      <c r="I67" s="105">
        <f t="shared" si="2"/>
        <v>122.41766294809773</v>
      </c>
    </row>
    <row r="68" spans="2:9" ht="76.5">
      <c r="B68" s="106" t="s">
        <v>267</v>
      </c>
      <c r="C68" s="90" t="s">
        <v>268</v>
      </c>
      <c r="D68" s="91">
        <f aca="true" t="shared" si="6" ref="D68:F69">D69</f>
        <v>0</v>
      </c>
      <c r="E68" s="91">
        <f t="shared" si="6"/>
        <v>0</v>
      </c>
      <c r="F68" s="91">
        <f t="shared" si="6"/>
        <v>0</v>
      </c>
      <c r="G68" s="89">
        <f t="shared" si="0"/>
        <v>0</v>
      </c>
      <c r="H68" s="105">
        <v>0</v>
      </c>
      <c r="I68" s="105">
        <v>0</v>
      </c>
    </row>
    <row r="69" spans="2:9" ht="89.25">
      <c r="B69" s="106" t="s">
        <v>269</v>
      </c>
      <c r="C69" s="90" t="s">
        <v>270</v>
      </c>
      <c r="D69" s="91">
        <f t="shared" si="6"/>
        <v>0</v>
      </c>
      <c r="E69" s="91">
        <f t="shared" si="6"/>
        <v>0</v>
      </c>
      <c r="F69" s="91">
        <f t="shared" si="6"/>
        <v>0</v>
      </c>
      <c r="G69" s="89">
        <f t="shared" si="0"/>
        <v>0</v>
      </c>
      <c r="H69" s="105">
        <v>0</v>
      </c>
      <c r="I69" s="105">
        <v>0</v>
      </c>
    </row>
    <row r="70" spans="2:9" ht="89.25">
      <c r="B70" s="106" t="s">
        <v>271</v>
      </c>
      <c r="C70" s="90" t="s">
        <v>272</v>
      </c>
      <c r="D70" s="91">
        <v>0</v>
      </c>
      <c r="E70" s="91">
        <v>0</v>
      </c>
      <c r="F70" s="91">
        <v>0</v>
      </c>
      <c r="G70" s="89">
        <f t="shared" si="0"/>
        <v>0</v>
      </c>
      <c r="H70" s="105">
        <v>0</v>
      </c>
      <c r="I70" s="105">
        <v>0</v>
      </c>
    </row>
    <row r="71" spans="2:9" ht="25.5">
      <c r="B71" s="106" t="s">
        <v>273</v>
      </c>
      <c r="C71" s="90" t="s">
        <v>274</v>
      </c>
      <c r="D71" s="91">
        <f aca="true" t="shared" si="7" ref="D71:F72">D72</f>
        <v>0</v>
      </c>
      <c r="E71" s="91">
        <f t="shared" si="7"/>
        <v>1310540</v>
      </c>
      <c r="F71" s="91">
        <f t="shared" si="7"/>
        <v>1604332.44</v>
      </c>
      <c r="G71" s="89">
        <f t="shared" si="0"/>
        <v>1310540</v>
      </c>
      <c r="H71" s="105">
        <v>0</v>
      </c>
      <c r="I71" s="105">
        <f t="shared" si="2"/>
        <v>122.41766294809773</v>
      </c>
    </row>
    <row r="72" spans="2:9" ht="51">
      <c r="B72" s="106" t="s">
        <v>275</v>
      </c>
      <c r="C72" s="90" t="s">
        <v>276</v>
      </c>
      <c r="D72" s="91">
        <v>0</v>
      </c>
      <c r="E72" s="91">
        <f t="shared" si="7"/>
        <v>1310540</v>
      </c>
      <c r="F72" s="91">
        <f t="shared" si="7"/>
        <v>1604332.44</v>
      </c>
      <c r="G72" s="89">
        <f t="shared" si="0"/>
        <v>1310540</v>
      </c>
      <c r="H72" s="105">
        <v>0</v>
      </c>
      <c r="I72" s="105">
        <f t="shared" si="2"/>
        <v>122.41766294809773</v>
      </c>
    </row>
    <row r="73" spans="2:9" ht="51">
      <c r="B73" s="106" t="s">
        <v>277</v>
      </c>
      <c r="C73" s="90" t="s">
        <v>278</v>
      </c>
      <c r="D73" s="91">
        <v>0</v>
      </c>
      <c r="E73" s="91">
        <v>1310540</v>
      </c>
      <c r="F73" s="91">
        <v>1604332.44</v>
      </c>
      <c r="G73" s="89">
        <f t="shared" si="0"/>
        <v>1310540</v>
      </c>
      <c r="H73" s="105">
        <v>0</v>
      </c>
      <c r="I73" s="105">
        <f t="shared" si="2"/>
        <v>122.41766294809773</v>
      </c>
    </row>
    <row r="74" spans="2:9" ht="18.75" customHeight="1">
      <c r="B74" s="109" t="s">
        <v>279</v>
      </c>
      <c r="C74" s="92" t="s">
        <v>280</v>
      </c>
      <c r="D74" s="91">
        <f aca="true" t="shared" si="8" ref="D74:F75">D75</f>
        <v>0</v>
      </c>
      <c r="E74" s="91">
        <f t="shared" si="8"/>
        <v>0</v>
      </c>
      <c r="F74" s="91">
        <f t="shared" si="8"/>
        <v>0</v>
      </c>
      <c r="G74" s="89">
        <f t="shared" si="0"/>
        <v>0</v>
      </c>
      <c r="H74" s="105">
        <v>0</v>
      </c>
      <c r="I74" s="105">
        <v>0</v>
      </c>
    </row>
    <row r="75" spans="2:9" ht="38.25">
      <c r="B75" s="110" t="s">
        <v>281</v>
      </c>
      <c r="C75" s="48" t="s">
        <v>282</v>
      </c>
      <c r="D75" s="91">
        <f t="shared" si="8"/>
        <v>0</v>
      </c>
      <c r="E75" s="91">
        <f t="shared" si="8"/>
        <v>0</v>
      </c>
      <c r="F75" s="91">
        <f t="shared" si="8"/>
        <v>0</v>
      </c>
      <c r="G75" s="89">
        <f t="shared" si="0"/>
        <v>0</v>
      </c>
      <c r="H75" s="105">
        <v>0</v>
      </c>
      <c r="I75" s="105">
        <v>0</v>
      </c>
    </row>
    <row r="76" spans="2:9" ht="38.25">
      <c r="B76" s="110" t="s">
        <v>283</v>
      </c>
      <c r="C76" s="48" t="s">
        <v>284</v>
      </c>
      <c r="D76" s="91"/>
      <c r="E76" s="91"/>
      <c r="F76" s="91"/>
      <c r="G76" s="89">
        <f t="shared" si="0"/>
        <v>0</v>
      </c>
      <c r="H76" s="105">
        <v>0</v>
      </c>
      <c r="I76" s="105">
        <v>0</v>
      </c>
    </row>
    <row r="77" spans="2:9" s="87" customFormat="1" ht="18.75" customHeight="1">
      <c r="B77" s="104" t="s">
        <v>285</v>
      </c>
      <c r="C77" s="88" t="s">
        <v>286</v>
      </c>
      <c r="D77" s="89">
        <f aca="true" t="shared" si="9" ref="D77:F78">D78</f>
        <v>0</v>
      </c>
      <c r="E77" s="89">
        <f t="shared" si="9"/>
        <v>0</v>
      </c>
      <c r="F77" s="89">
        <f t="shared" si="9"/>
        <v>500</v>
      </c>
      <c r="G77" s="89">
        <f t="shared" si="0"/>
        <v>0</v>
      </c>
      <c r="H77" s="105">
        <v>0</v>
      </c>
      <c r="I77" s="105">
        <v>0</v>
      </c>
    </row>
    <row r="78" spans="2:9" ht="25.5">
      <c r="B78" s="106" t="s">
        <v>287</v>
      </c>
      <c r="C78" s="90" t="s">
        <v>288</v>
      </c>
      <c r="D78" s="91">
        <f t="shared" si="9"/>
        <v>0</v>
      </c>
      <c r="E78" s="91">
        <f t="shared" si="9"/>
        <v>0</v>
      </c>
      <c r="F78" s="91">
        <f t="shared" si="9"/>
        <v>500</v>
      </c>
      <c r="G78" s="89">
        <f t="shared" si="0"/>
        <v>0</v>
      </c>
      <c r="H78" s="105">
        <v>0</v>
      </c>
      <c r="I78" s="105">
        <v>0</v>
      </c>
    </row>
    <row r="79" spans="2:9" ht="38.25">
      <c r="B79" s="106" t="s">
        <v>289</v>
      </c>
      <c r="C79" s="90" t="s">
        <v>291</v>
      </c>
      <c r="D79" s="91"/>
      <c r="E79" s="91"/>
      <c r="F79" s="91">
        <v>500</v>
      </c>
      <c r="G79" s="89">
        <f t="shared" si="0"/>
        <v>0</v>
      </c>
      <c r="H79" s="105">
        <v>0</v>
      </c>
      <c r="I79" s="105">
        <v>0</v>
      </c>
    </row>
    <row r="80" spans="2:9" s="87" customFormat="1" ht="12.75">
      <c r="B80" s="104" t="s">
        <v>292</v>
      </c>
      <c r="C80" s="88" t="s">
        <v>293</v>
      </c>
      <c r="D80" s="89">
        <f>D81+D83</f>
        <v>0</v>
      </c>
      <c r="E80" s="89">
        <f>E81+E83</f>
        <v>166393.36</v>
      </c>
      <c r="F80" s="89">
        <f>F81+F83</f>
        <v>166393.36</v>
      </c>
      <c r="G80" s="89">
        <f t="shared" si="0"/>
        <v>166393.36</v>
      </c>
      <c r="H80" s="105">
        <v>0</v>
      </c>
      <c r="I80" s="105">
        <v>0</v>
      </c>
    </row>
    <row r="81" spans="2:9" ht="12.75">
      <c r="B81" s="106" t="s">
        <v>294</v>
      </c>
      <c r="C81" s="90" t="s">
        <v>295</v>
      </c>
      <c r="D81" s="91">
        <f>D82</f>
        <v>0</v>
      </c>
      <c r="E81" s="91">
        <f>E82</f>
        <v>0</v>
      </c>
      <c r="F81" s="91">
        <f>F82</f>
        <v>0</v>
      </c>
      <c r="G81" s="89">
        <f t="shared" si="0"/>
        <v>0</v>
      </c>
      <c r="H81" s="105">
        <v>0</v>
      </c>
      <c r="I81" s="105">
        <v>0</v>
      </c>
    </row>
    <row r="82" spans="2:9" ht="25.5">
      <c r="B82" s="106" t="s">
        <v>296</v>
      </c>
      <c r="C82" s="90" t="s">
        <v>297</v>
      </c>
      <c r="D82" s="91"/>
      <c r="E82" s="91"/>
      <c r="F82" s="91"/>
      <c r="G82" s="89">
        <f aca="true" t="shared" si="10" ref="G82:G121">E82-D82</f>
        <v>0</v>
      </c>
      <c r="H82" s="105">
        <v>0</v>
      </c>
      <c r="I82" s="105">
        <v>0</v>
      </c>
    </row>
    <row r="83" spans="2:9" ht="12.75">
      <c r="B83" s="106" t="s">
        <v>298</v>
      </c>
      <c r="C83" s="90" t="s">
        <v>299</v>
      </c>
      <c r="D83" s="91">
        <f>D84</f>
        <v>0</v>
      </c>
      <c r="E83" s="91">
        <f>E84</f>
        <v>166393.36</v>
      </c>
      <c r="F83" s="91">
        <f>F84</f>
        <v>166393.36</v>
      </c>
      <c r="G83" s="89">
        <f t="shared" si="10"/>
        <v>166393.36</v>
      </c>
      <c r="H83" s="105">
        <v>0</v>
      </c>
      <c r="I83" s="105">
        <v>0</v>
      </c>
    </row>
    <row r="84" spans="2:9" ht="25.5">
      <c r="B84" s="106" t="s">
        <v>300</v>
      </c>
      <c r="C84" s="90" t="s">
        <v>301</v>
      </c>
      <c r="D84" s="91"/>
      <c r="E84" s="91">
        <v>166393.36</v>
      </c>
      <c r="F84" s="91">
        <v>166393.36</v>
      </c>
      <c r="G84" s="89">
        <f t="shared" si="10"/>
        <v>166393.36</v>
      </c>
      <c r="H84" s="105">
        <v>0</v>
      </c>
      <c r="I84" s="105">
        <v>0</v>
      </c>
    </row>
    <row r="85" spans="2:9" s="87" customFormat="1" ht="19.5" customHeight="1">
      <c r="B85" s="104" t="s">
        <v>302</v>
      </c>
      <c r="C85" s="93" t="s">
        <v>303</v>
      </c>
      <c r="D85" s="89">
        <f>D86+D118+D117</f>
        <v>6146742</v>
      </c>
      <c r="E85" s="89">
        <f>E86</f>
        <v>55614388.7</v>
      </c>
      <c r="F85" s="89">
        <f>F86</f>
        <v>55131633.49</v>
      </c>
      <c r="G85" s="89">
        <f t="shared" si="10"/>
        <v>49467646.7</v>
      </c>
      <c r="H85" s="105">
        <f aca="true" t="shared" si="11" ref="H85:H122">F85*100/D85</f>
        <v>896.924476250996</v>
      </c>
      <c r="I85" s="105">
        <f aca="true" t="shared" si="12" ref="I85:I122">F85*100/E85</f>
        <v>99.13195987354257</v>
      </c>
    </row>
    <row r="86" spans="2:9" s="87" customFormat="1" ht="42" customHeight="1">
      <c r="B86" s="104" t="s">
        <v>304</v>
      </c>
      <c r="C86" s="88" t="s">
        <v>305</v>
      </c>
      <c r="D86" s="89">
        <f>D87+D94+D97+D102</f>
        <v>6146742</v>
      </c>
      <c r="E86" s="89">
        <f>E87+E94+E97+E102</f>
        <v>55614388.7</v>
      </c>
      <c r="F86" s="89">
        <f>F87+F94+F97+F102</f>
        <v>55131633.49</v>
      </c>
      <c r="G86" s="89">
        <f t="shared" si="10"/>
        <v>49467646.7</v>
      </c>
      <c r="H86" s="105">
        <f t="shared" si="11"/>
        <v>896.924476250996</v>
      </c>
      <c r="I86" s="105">
        <f t="shared" si="12"/>
        <v>99.13195987354257</v>
      </c>
    </row>
    <row r="87" spans="2:9" ht="25.5">
      <c r="B87" s="106" t="s">
        <v>306</v>
      </c>
      <c r="C87" s="94" t="s">
        <v>307</v>
      </c>
      <c r="D87" s="95">
        <f aca="true" t="shared" si="13" ref="D87:F88">D88</f>
        <v>5804000</v>
      </c>
      <c r="E87" s="95">
        <f t="shared" si="13"/>
        <v>6309646.7</v>
      </c>
      <c r="F87" s="95">
        <f t="shared" si="13"/>
        <v>5826961</v>
      </c>
      <c r="G87" s="89">
        <f t="shared" si="10"/>
        <v>505646.7000000002</v>
      </c>
      <c r="H87" s="105">
        <f t="shared" si="11"/>
        <v>100.39560647829083</v>
      </c>
      <c r="I87" s="105">
        <f t="shared" si="12"/>
        <v>92.35003601707209</v>
      </c>
    </row>
    <row r="88" spans="2:9" ht="12.75">
      <c r="B88" s="106" t="s">
        <v>308</v>
      </c>
      <c r="C88" s="90" t="s">
        <v>309</v>
      </c>
      <c r="D88" s="91">
        <f t="shared" si="13"/>
        <v>5804000</v>
      </c>
      <c r="E88" s="91">
        <f t="shared" si="13"/>
        <v>6309646.7</v>
      </c>
      <c r="F88" s="91">
        <f t="shared" si="13"/>
        <v>5826961</v>
      </c>
      <c r="G88" s="89">
        <f t="shared" si="10"/>
        <v>505646.7000000002</v>
      </c>
      <c r="H88" s="105">
        <f t="shared" si="11"/>
        <v>100.39560647829083</v>
      </c>
      <c r="I88" s="105">
        <f t="shared" si="12"/>
        <v>92.35003601707209</v>
      </c>
    </row>
    <row r="89" spans="2:9" ht="25.5">
      <c r="B89" s="106" t="s">
        <v>310</v>
      </c>
      <c r="C89" s="90" t="s">
        <v>311</v>
      </c>
      <c r="D89" s="91">
        <f>D90+D91+D92+D93</f>
        <v>5804000</v>
      </c>
      <c r="E89" s="91">
        <f>E90+E91+E92+E93</f>
        <v>6309646.7</v>
      </c>
      <c r="F89" s="91">
        <f>F90+F91+F92+F93</f>
        <v>5826961</v>
      </c>
      <c r="G89" s="89">
        <f t="shared" si="10"/>
        <v>505646.7000000002</v>
      </c>
      <c r="H89" s="105">
        <f t="shared" si="11"/>
        <v>100.39560647829083</v>
      </c>
      <c r="I89" s="105">
        <f t="shared" si="12"/>
        <v>92.35003601707209</v>
      </c>
    </row>
    <row r="90" spans="2:9" ht="25.5">
      <c r="B90" s="110" t="s">
        <v>312</v>
      </c>
      <c r="C90" s="96" t="s">
        <v>313</v>
      </c>
      <c r="D90" s="91">
        <v>5394000</v>
      </c>
      <c r="E90" s="91">
        <v>5394000</v>
      </c>
      <c r="F90" s="91">
        <v>5394000</v>
      </c>
      <c r="G90" s="89">
        <f t="shared" si="10"/>
        <v>0</v>
      </c>
      <c r="H90" s="105">
        <f t="shared" si="11"/>
        <v>100</v>
      </c>
      <c r="I90" s="105">
        <f t="shared" si="12"/>
        <v>100</v>
      </c>
    </row>
    <row r="91" spans="2:9" ht="25.5">
      <c r="B91" s="110" t="s">
        <v>314</v>
      </c>
      <c r="C91" s="96" t="s">
        <v>315</v>
      </c>
      <c r="D91" s="91">
        <v>68000</v>
      </c>
      <c r="E91" s="91">
        <v>68000</v>
      </c>
      <c r="F91" s="91">
        <v>68000</v>
      </c>
      <c r="G91" s="89">
        <f t="shared" si="10"/>
        <v>0</v>
      </c>
      <c r="H91" s="105">
        <f t="shared" si="11"/>
        <v>100</v>
      </c>
      <c r="I91" s="105">
        <f t="shared" si="12"/>
        <v>100</v>
      </c>
    </row>
    <row r="92" spans="2:9" ht="33.75">
      <c r="B92" s="107" t="s">
        <v>363</v>
      </c>
      <c r="C92" s="108" t="s">
        <v>350</v>
      </c>
      <c r="D92" s="91">
        <v>342000</v>
      </c>
      <c r="E92" s="91">
        <v>294961</v>
      </c>
      <c r="F92" s="91">
        <v>294961</v>
      </c>
      <c r="G92" s="89">
        <f t="shared" si="10"/>
        <v>-47039</v>
      </c>
      <c r="H92" s="105">
        <v>0</v>
      </c>
      <c r="I92" s="105">
        <f t="shared" si="12"/>
        <v>100</v>
      </c>
    </row>
    <row r="93" spans="2:9" ht="38.25">
      <c r="B93" s="106" t="s">
        <v>419</v>
      </c>
      <c r="C93" s="97" t="s">
        <v>364</v>
      </c>
      <c r="D93" s="91">
        <v>0</v>
      </c>
      <c r="E93" s="91">
        <v>552685.7</v>
      </c>
      <c r="F93" s="91">
        <v>70000</v>
      </c>
      <c r="G93" s="89">
        <f t="shared" si="10"/>
        <v>552685.7</v>
      </c>
      <c r="H93" s="105">
        <v>0</v>
      </c>
      <c r="I93" s="105">
        <f t="shared" si="12"/>
        <v>12.665426299251095</v>
      </c>
    </row>
    <row r="94" spans="2:9" ht="25.5">
      <c r="B94" s="106" t="s">
        <v>439</v>
      </c>
      <c r="C94" s="166" t="s">
        <v>435</v>
      </c>
      <c r="D94" s="91"/>
      <c r="E94" s="91">
        <f>E95+E96</f>
        <v>48745000</v>
      </c>
      <c r="F94" s="91">
        <f>F95+F96</f>
        <v>48744930.49</v>
      </c>
      <c r="G94" s="89">
        <f>F94-D94</f>
        <v>48744930.49</v>
      </c>
      <c r="H94" s="105"/>
      <c r="I94" s="105">
        <v>100</v>
      </c>
    </row>
    <row r="95" spans="2:9" ht="38.25">
      <c r="B95" s="106" t="s">
        <v>438</v>
      </c>
      <c r="C95" s="166" t="s">
        <v>436</v>
      </c>
      <c r="D95" s="91"/>
      <c r="E95" s="91">
        <v>47760500</v>
      </c>
      <c r="F95" s="91">
        <v>47760500</v>
      </c>
      <c r="G95" s="89">
        <v>47760500</v>
      </c>
      <c r="H95" s="105"/>
      <c r="I95" s="105">
        <v>100</v>
      </c>
    </row>
    <row r="96" spans="2:9" ht="12.75">
      <c r="B96" s="106" t="s">
        <v>440</v>
      </c>
      <c r="C96" s="166" t="s">
        <v>437</v>
      </c>
      <c r="D96" s="91"/>
      <c r="E96" s="91">
        <v>984500</v>
      </c>
      <c r="F96" s="91">
        <v>984430.49</v>
      </c>
      <c r="G96" s="89">
        <v>984500</v>
      </c>
      <c r="H96" s="105"/>
      <c r="I96" s="105">
        <v>100</v>
      </c>
    </row>
    <row r="97" spans="2:9" ht="25.5">
      <c r="B97" s="106" t="s">
        <v>316</v>
      </c>
      <c r="C97" s="94" t="s">
        <v>317</v>
      </c>
      <c r="D97" s="91">
        <f>D98+D100</f>
        <v>242742</v>
      </c>
      <c r="E97" s="91">
        <f>E98+E100</f>
        <v>242742</v>
      </c>
      <c r="F97" s="91">
        <f>F98+F100</f>
        <v>242742</v>
      </c>
      <c r="G97" s="89">
        <f t="shared" si="10"/>
        <v>0</v>
      </c>
      <c r="H97" s="105">
        <f t="shared" si="11"/>
        <v>100</v>
      </c>
      <c r="I97" s="105">
        <f t="shared" si="12"/>
        <v>100</v>
      </c>
    </row>
    <row r="98" spans="2:9" ht="25.5">
      <c r="B98" s="106" t="s">
        <v>318</v>
      </c>
      <c r="C98" s="90" t="s">
        <v>319</v>
      </c>
      <c r="D98" s="91">
        <f>D99</f>
        <v>17900</v>
      </c>
      <c r="E98" s="91">
        <f>E99</f>
        <v>17900</v>
      </c>
      <c r="F98" s="91">
        <f>F99</f>
        <v>17900</v>
      </c>
      <c r="G98" s="89">
        <f t="shared" si="10"/>
        <v>0</v>
      </c>
      <c r="H98" s="105">
        <f t="shared" si="11"/>
        <v>100</v>
      </c>
      <c r="I98" s="105">
        <f t="shared" si="12"/>
        <v>100</v>
      </c>
    </row>
    <row r="99" spans="2:9" ht="38.25">
      <c r="B99" s="106" t="s">
        <v>424</v>
      </c>
      <c r="C99" s="90" t="s">
        <v>320</v>
      </c>
      <c r="D99" s="91">
        <v>17900</v>
      </c>
      <c r="E99" s="91">
        <v>17900</v>
      </c>
      <c r="F99" s="91">
        <v>17900</v>
      </c>
      <c r="G99" s="89">
        <f t="shared" si="10"/>
        <v>0</v>
      </c>
      <c r="H99" s="105">
        <f t="shared" si="11"/>
        <v>100</v>
      </c>
      <c r="I99" s="105">
        <f t="shared" si="12"/>
        <v>100</v>
      </c>
    </row>
    <row r="100" spans="2:9" ht="38.25">
      <c r="B100" s="106" t="s">
        <v>423</v>
      </c>
      <c r="C100" s="90" t="s">
        <v>321</v>
      </c>
      <c r="D100" s="91">
        <f>D101</f>
        <v>224842</v>
      </c>
      <c r="E100" s="91">
        <f>E101</f>
        <v>224842</v>
      </c>
      <c r="F100" s="91">
        <f>F101</f>
        <v>224842</v>
      </c>
      <c r="G100" s="89">
        <f t="shared" si="10"/>
        <v>0</v>
      </c>
      <c r="H100" s="105">
        <f t="shared" si="11"/>
        <v>100</v>
      </c>
      <c r="I100" s="105">
        <f t="shared" si="12"/>
        <v>100</v>
      </c>
    </row>
    <row r="101" spans="2:9" ht="41.25" customHeight="1">
      <c r="B101" s="106" t="s">
        <v>422</v>
      </c>
      <c r="C101" s="90" t="s">
        <v>322</v>
      </c>
      <c r="D101" s="91">
        <v>224842</v>
      </c>
      <c r="E101" s="91">
        <v>224842</v>
      </c>
      <c r="F101" s="91">
        <v>224842</v>
      </c>
      <c r="G101" s="89">
        <f t="shared" si="10"/>
        <v>0</v>
      </c>
      <c r="H101" s="105">
        <f t="shared" si="11"/>
        <v>100</v>
      </c>
      <c r="I101" s="105">
        <f t="shared" si="12"/>
        <v>100</v>
      </c>
    </row>
    <row r="102" spans="2:9" ht="24" customHeight="1">
      <c r="B102" s="106" t="s">
        <v>441</v>
      </c>
      <c r="C102" s="167" t="s">
        <v>324</v>
      </c>
      <c r="D102" s="91">
        <f>D103+D104</f>
        <v>100000</v>
      </c>
      <c r="E102" s="91">
        <f>E103+E104</f>
        <v>317000</v>
      </c>
      <c r="F102" s="91">
        <f>F103+F104</f>
        <v>317000</v>
      </c>
      <c r="G102" s="89">
        <f t="shared" si="10"/>
        <v>217000</v>
      </c>
      <c r="H102" s="105">
        <v>0</v>
      </c>
      <c r="I102" s="105">
        <f t="shared" si="12"/>
        <v>100</v>
      </c>
    </row>
    <row r="103" spans="2:9" ht="46.5" customHeight="1">
      <c r="B103" s="106" t="s">
        <v>426</v>
      </c>
      <c r="C103" s="112" t="s">
        <v>427</v>
      </c>
      <c r="D103" s="91">
        <v>0</v>
      </c>
      <c r="E103" s="91">
        <v>292000</v>
      </c>
      <c r="F103" s="91">
        <v>292000</v>
      </c>
      <c r="G103" s="89">
        <f t="shared" si="10"/>
        <v>292000</v>
      </c>
      <c r="H103" s="105">
        <v>0</v>
      </c>
      <c r="I103" s="105">
        <f t="shared" si="12"/>
        <v>100</v>
      </c>
    </row>
    <row r="104" spans="2:9" ht="57" customHeight="1">
      <c r="B104" s="106" t="s">
        <v>421</v>
      </c>
      <c r="C104" s="112" t="s">
        <v>365</v>
      </c>
      <c r="D104" s="91">
        <v>100000</v>
      </c>
      <c r="E104" s="91">
        <v>25000</v>
      </c>
      <c r="F104" s="91">
        <v>25000</v>
      </c>
      <c r="G104" s="89">
        <f t="shared" si="10"/>
        <v>-75000</v>
      </c>
      <c r="H104" s="105">
        <v>0</v>
      </c>
      <c r="I104" s="105">
        <f t="shared" si="12"/>
        <v>100</v>
      </c>
    </row>
    <row r="105" spans="2:9" ht="25.5" hidden="1">
      <c r="B105" s="111" t="s">
        <v>323</v>
      </c>
      <c r="C105" s="94" t="s">
        <v>324</v>
      </c>
      <c r="D105" s="95">
        <f>D106+D108</f>
        <v>0</v>
      </c>
      <c r="E105" s="95">
        <f>E106+E108</f>
        <v>0</v>
      </c>
      <c r="F105" s="95">
        <f>F106+F108</f>
        <v>0</v>
      </c>
      <c r="G105" s="89">
        <f t="shared" si="10"/>
        <v>0</v>
      </c>
      <c r="H105" s="105" t="e">
        <f t="shared" si="11"/>
        <v>#DIV/0!</v>
      </c>
      <c r="I105" s="105" t="e">
        <f t="shared" si="12"/>
        <v>#DIV/0!</v>
      </c>
    </row>
    <row r="106" spans="2:9" ht="51" hidden="1">
      <c r="B106" s="106" t="s">
        <v>325</v>
      </c>
      <c r="C106" s="90" t="s">
        <v>326</v>
      </c>
      <c r="D106" s="91">
        <f>D107</f>
        <v>0</v>
      </c>
      <c r="E106" s="91">
        <f>E107</f>
        <v>0</v>
      </c>
      <c r="F106" s="91">
        <f>F107</f>
        <v>0</v>
      </c>
      <c r="G106" s="89">
        <f t="shared" si="10"/>
        <v>0</v>
      </c>
      <c r="H106" s="105" t="e">
        <f t="shared" si="11"/>
        <v>#DIV/0!</v>
      </c>
      <c r="I106" s="105" t="e">
        <f t="shared" si="12"/>
        <v>#DIV/0!</v>
      </c>
    </row>
    <row r="107" spans="2:9" ht="51" hidden="1">
      <c r="B107" s="106" t="s">
        <v>327</v>
      </c>
      <c r="C107" s="90" t="s">
        <v>328</v>
      </c>
      <c r="D107" s="91"/>
      <c r="E107" s="91"/>
      <c r="F107" s="91"/>
      <c r="G107" s="89">
        <f t="shared" si="10"/>
        <v>0</v>
      </c>
      <c r="H107" s="105" t="e">
        <f t="shared" si="11"/>
        <v>#DIV/0!</v>
      </c>
      <c r="I107" s="105" t="e">
        <f t="shared" si="12"/>
        <v>#DIV/0!</v>
      </c>
    </row>
    <row r="108" spans="2:9" ht="25.5" hidden="1">
      <c r="B108" s="106" t="s">
        <v>329</v>
      </c>
      <c r="C108" s="90" t="s">
        <v>330</v>
      </c>
      <c r="D108" s="91">
        <f>SUM(D109:D116)</f>
        <v>0</v>
      </c>
      <c r="E108" s="91">
        <f>SUM(E109:E116)</f>
        <v>0</v>
      </c>
      <c r="F108" s="91">
        <f>SUM(F109:F116)</f>
        <v>0</v>
      </c>
      <c r="G108" s="89">
        <f t="shared" si="10"/>
        <v>0</v>
      </c>
      <c r="H108" s="105" t="e">
        <f t="shared" si="11"/>
        <v>#DIV/0!</v>
      </c>
      <c r="I108" s="105" t="e">
        <f t="shared" si="12"/>
        <v>#DIV/0!</v>
      </c>
    </row>
    <row r="109" spans="2:9" ht="38.25" hidden="1">
      <c r="B109" s="106" t="s">
        <v>331</v>
      </c>
      <c r="C109" s="90" t="s">
        <v>332</v>
      </c>
      <c r="D109" s="91"/>
      <c r="E109" s="91"/>
      <c r="F109" s="91"/>
      <c r="G109" s="89">
        <f t="shared" si="10"/>
        <v>0</v>
      </c>
      <c r="H109" s="105" t="e">
        <f t="shared" si="11"/>
        <v>#DIV/0!</v>
      </c>
      <c r="I109" s="105" t="e">
        <f t="shared" si="12"/>
        <v>#DIV/0!</v>
      </c>
    </row>
    <row r="110" spans="2:9" ht="63.75" hidden="1">
      <c r="B110" s="106" t="s">
        <v>333</v>
      </c>
      <c r="C110" s="90" t="s">
        <v>334</v>
      </c>
      <c r="D110" s="91"/>
      <c r="E110" s="91"/>
      <c r="F110" s="91"/>
      <c r="G110" s="89">
        <f t="shared" si="10"/>
        <v>0</v>
      </c>
      <c r="H110" s="105" t="e">
        <f t="shared" si="11"/>
        <v>#DIV/0!</v>
      </c>
      <c r="I110" s="105" t="e">
        <f t="shared" si="12"/>
        <v>#DIV/0!</v>
      </c>
    </row>
    <row r="111" spans="2:9" ht="38.25" hidden="1">
      <c r="B111" s="106" t="s">
        <v>335</v>
      </c>
      <c r="C111" s="90" t="s">
        <v>336</v>
      </c>
      <c r="D111" s="91"/>
      <c r="E111" s="91"/>
      <c r="F111" s="91"/>
      <c r="G111" s="89">
        <f t="shared" si="10"/>
        <v>0</v>
      </c>
      <c r="H111" s="105" t="e">
        <f t="shared" si="11"/>
        <v>#DIV/0!</v>
      </c>
      <c r="I111" s="105" t="e">
        <f t="shared" si="12"/>
        <v>#DIV/0!</v>
      </c>
    </row>
    <row r="112" spans="2:9" ht="51" hidden="1">
      <c r="B112" s="106" t="s">
        <v>337</v>
      </c>
      <c r="C112" s="90" t="s">
        <v>338</v>
      </c>
      <c r="D112" s="91"/>
      <c r="E112" s="91"/>
      <c r="F112" s="91"/>
      <c r="G112" s="89">
        <f t="shared" si="10"/>
        <v>0</v>
      </c>
      <c r="H112" s="105" t="e">
        <f t="shared" si="11"/>
        <v>#DIV/0!</v>
      </c>
      <c r="I112" s="105" t="e">
        <f t="shared" si="12"/>
        <v>#DIV/0!</v>
      </c>
    </row>
    <row r="113" spans="2:9" ht="51" hidden="1">
      <c r="B113" s="106" t="s">
        <v>339</v>
      </c>
      <c r="C113" s="90" t="s">
        <v>340</v>
      </c>
      <c r="D113" s="91"/>
      <c r="E113" s="91"/>
      <c r="F113" s="91"/>
      <c r="G113" s="89">
        <f t="shared" si="10"/>
        <v>0</v>
      </c>
      <c r="H113" s="105" t="e">
        <f t="shared" si="11"/>
        <v>#DIV/0!</v>
      </c>
      <c r="I113" s="105" t="e">
        <f t="shared" si="12"/>
        <v>#DIV/0!</v>
      </c>
    </row>
    <row r="114" spans="2:9" ht="76.5" hidden="1">
      <c r="B114" s="106" t="s">
        <v>341</v>
      </c>
      <c r="C114" s="90" t="s">
        <v>342</v>
      </c>
      <c r="D114" s="91"/>
      <c r="E114" s="91"/>
      <c r="F114" s="91"/>
      <c r="G114" s="89">
        <f t="shared" si="10"/>
        <v>0</v>
      </c>
      <c r="H114" s="105" t="e">
        <f t="shared" si="11"/>
        <v>#DIV/0!</v>
      </c>
      <c r="I114" s="105" t="e">
        <f t="shared" si="12"/>
        <v>#DIV/0!</v>
      </c>
    </row>
    <row r="115" spans="2:9" ht="51" hidden="1">
      <c r="B115" s="106" t="s">
        <v>343</v>
      </c>
      <c r="C115" s="90" t="s">
        <v>344</v>
      </c>
      <c r="D115" s="91"/>
      <c r="E115" s="91"/>
      <c r="F115" s="91"/>
      <c r="G115" s="89">
        <f t="shared" si="10"/>
        <v>0</v>
      </c>
      <c r="H115" s="105" t="e">
        <f t="shared" si="11"/>
        <v>#DIV/0!</v>
      </c>
      <c r="I115" s="105" t="e">
        <f t="shared" si="12"/>
        <v>#DIV/0!</v>
      </c>
    </row>
    <row r="116" spans="2:9" ht="51" hidden="1">
      <c r="B116" s="106" t="s">
        <v>345</v>
      </c>
      <c r="C116" s="90" t="s">
        <v>346</v>
      </c>
      <c r="D116" s="91"/>
      <c r="E116" s="91"/>
      <c r="F116" s="91"/>
      <c r="G116" s="89">
        <f t="shared" si="10"/>
        <v>0</v>
      </c>
      <c r="H116" s="105" t="e">
        <f t="shared" si="11"/>
        <v>#DIV/0!</v>
      </c>
      <c r="I116" s="105" t="e">
        <f t="shared" si="12"/>
        <v>#DIV/0!</v>
      </c>
    </row>
    <row r="117" spans="2:9" ht="38.25">
      <c r="B117" s="106" t="s">
        <v>351</v>
      </c>
      <c r="C117" s="90" t="s">
        <v>352</v>
      </c>
      <c r="D117" s="91">
        <v>0</v>
      </c>
      <c r="E117" s="91">
        <v>0</v>
      </c>
      <c r="F117" s="91">
        <v>0</v>
      </c>
      <c r="G117" s="89">
        <f t="shared" si="10"/>
        <v>0</v>
      </c>
      <c r="H117" s="105" t="e">
        <f t="shared" si="11"/>
        <v>#DIV/0!</v>
      </c>
      <c r="I117" s="105" t="e">
        <f t="shared" si="12"/>
        <v>#DIV/0!</v>
      </c>
    </row>
    <row r="118" spans="2:9" s="87" customFormat="1" ht="24.75" customHeight="1">
      <c r="B118" s="104" t="s">
        <v>354</v>
      </c>
      <c r="C118" s="88" t="s">
        <v>347</v>
      </c>
      <c r="D118" s="89">
        <v>0</v>
      </c>
      <c r="E118" s="89"/>
      <c r="F118" s="89"/>
      <c r="G118" s="89">
        <f t="shared" si="10"/>
        <v>0</v>
      </c>
      <c r="H118" s="105" t="e">
        <f t="shared" si="11"/>
        <v>#DIV/0!</v>
      </c>
      <c r="I118" s="105" t="e">
        <f t="shared" si="12"/>
        <v>#DIV/0!</v>
      </c>
    </row>
    <row r="119" spans="2:9" ht="38.25" hidden="1">
      <c r="B119" s="106" t="s">
        <v>351</v>
      </c>
      <c r="C119" s="90" t="s">
        <v>352</v>
      </c>
      <c r="D119" s="91">
        <v>0</v>
      </c>
      <c r="E119" s="91">
        <v>0</v>
      </c>
      <c r="F119" s="91">
        <f>F120+F121</f>
        <v>0</v>
      </c>
      <c r="G119" s="89">
        <f t="shared" si="10"/>
        <v>0</v>
      </c>
      <c r="H119" s="105" t="e">
        <f t="shared" si="11"/>
        <v>#DIV/0!</v>
      </c>
      <c r="I119" s="105" t="e">
        <f t="shared" si="12"/>
        <v>#DIV/0!</v>
      </c>
    </row>
    <row r="120" spans="2:9" ht="38.25">
      <c r="B120" s="106" t="s">
        <v>425</v>
      </c>
      <c r="C120" s="90" t="s">
        <v>353</v>
      </c>
      <c r="D120" s="91">
        <v>0</v>
      </c>
      <c r="E120" s="91">
        <v>0</v>
      </c>
      <c r="F120" s="91">
        <v>0</v>
      </c>
      <c r="G120" s="89">
        <f t="shared" si="10"/>
        <v>0</v>
      </c>
      <c r="H120" s="105" t="e">
        <f t="shared" si="11"/>
        <v>#DIV/0!</v>
      </c>
      <c r="I120" s="105" t="e">
        <f t="shared" si="12"/>
        <v>#DIV/0!</v>
      </c>
    </row>
    <row r="121" spans="2:9" ht="30.75" customHeight="1">
      <c r="B121" s="106" t="s">
        <v>420</v>
      </c>
      <c r="C121" s="90" t="s">
        <v>348</v>
      </c>
      <c r="D121" s="91">
        <v>0</v>
      </c>
      <c r="E121" s="91"/>
      <c r="F121" s="91"/>
      <c r="G121" s="89">
        <f t="shared" si="10"/>
        <v>0</v>
      </c>
      <c r="H121" s="105">
        <v>0</v>
      </c>
      <c r="I121" s="105" t="e">
        <f t="shared" si="12"/>
        <v>#DIV/0!</v>
      </c>
    </row>
    <row r="122" spans="2:9" ht="27" customHeight="1">
      <c r="B122" s="106"/>
      <c r="C122" s="113" t="s">
        <v>349</v>
      </c>
      <c r="D122" s="89">
        <f>D85+D12</f>
        <v>19872355</v>
      </c>
      <c r="E122" s="89">
        <f>E85+E12</f>
        <v>71075234.07000001</v>
      </c>
      <c r="F122" s="89">
        <f>F85+F12</f>
        <v>69719901.48</v>
      </c>
      <c r="G122" s="89">
        <f>E122-D122</f>
        <v>51202879.07000001</v>
      </c>
      <c r="H122" s="105">
        <f t="shared" si="11"/>
        <v>350.8386473570948</v>
      </c>
      <c r="I122" s="105">
        <f t="shared" si="12"/>
        <v>98.09310147517041</v>
      </c>
    </row>
  </sheetData>
  <sheetProtection/>
  <mergeCells count="8">
    <mergeCell ref="B9:I9"/>
    <mergeCell ref="G1:I1"/>
    <mergeCell ref="B7:I7"/>
    <mergeCell ref="B8:I8"/>
    <mergeCell ref="G3:I3"/>
    <mergeCell ref="G2:I2"/>
    <mergeCell ref="G4:I4"/>
    <mergeCell ref="G5:I5"/>
  </mergeCells>
  <printOptions/>
  <pageMargins left="1.1811023622047245" right="0.3937007874015748" top="0.7874015748031497" bottom="0.5905511811023623" header="0" footer="0"/>
  <pageSetup fitToHeight="8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7"/>
  <sheetViews>
    <sheetView view="pageBreakPreview" zoomScaleSheetLayoutView="100" zoomScalePageLayoutView="0" workbookViewId="0" topLeftCell="N1">
      <selection activeCell="AB7" sqref="AB7"/>
    </sheetView>
  </sheetViews>
  <sheetFormatPr defaultColWidth="9.140625" defaultRowHeight="15"/>
  <cols>
    <col min="1" max="1" width="4.57421875" style="79" customWidth="1"/>
    <col min="2" max="12" width="0" style="79" hidden="1" customWidth="1"/>
    <col min="13" max="13" width="50.00390625" style="79" customWidth="1"/>
    <col min="14" max="14" width="7.140625" style="79" customWidth="1"/>
    <col min="15" max="15" width="5.421875" style="79" customWidth="1"/>
    <col min="16" max="16" width="5.28125" style="79" customWidth="1"/>
    <col min="17" max="17" width="0" style="79" hidden="1" customWidth="1"/>
    <col min="18" max="18" width="3.28125" style="79" customWidth="1"/>
    <col min="19" max="19" width="2.57421875" style="79" customWidth="1"/>
    <col min="20" max="20" width="3.28125" style="79" customWidth="1"/>
    <col min="21" max="21" width="6.8515625" style="79" customWidth="1"/>
    <col min="22" max="22" width="7.7109375" style="79" customWidth="1"/>
    <col min="23" max="23" width="0" style="79" hidden="1" customWidth="1"/>
    <col min="24" max="24" width="15.421875" style="79" customWidth="1"/>
    <col min="25" max="25" width="15.57421875" style="79" customWidth="1"/>
    <col min="26" max="26" width="14.57421875" style="79" customWidth="1"/>
    <col min="27" max="27" width="15.140625" style="79" customWidth="1"/>
    <col min="28" max="28" width="16.00390625" style="79" customWidth="1"/>
    <col min="29" max="29" width="15.140625" style="79" customWidth="1"/>
    <col min="30" max="30" width="14.421875" style="79" customWidth="1"/>
    <col min="31" max="16384" width="9.140625" style="79" customWidth="1"/>
  </cols>
  <sheetData>
    <row r="1" spans="1:28" ht="12.75" customHeight="1">
      <c r="A1" s="18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6"/>
      <c r="Z1" s="78"/>
      <c r="AA1" s="1"/>
      <c r="AB1" s="78"/>
    </row>
    <row r="2" spans="1:30" ht="15.75" customHeight="1">
      <c r="A2" s="18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Y2" s="16"/>
      <c r="Z2" s="78"/>
      <c r="AA2" s="1"/>
      <c r="AB2" s="19" t="s">
        <v>1</v>
      </c>
      <c r="AC2" s="17"/>
      <c r="AD2" s="78"/>
    </row>
    <row r="3" spans="1:30" ht="15.75" customHeight="1">
      <c r="A3" s="1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Y3" s="16"/>
      <c r="Z3" s="78"/>
      <c r="AA3" s="1"/>
      <c r="AB3" s="19" t="s">
        <v>132</v>
      </c>
      <c r="AC3" s="17"/>
      <c r="AD3" s="78"/>
    </row>
    <row r="4" spans="1:30" ht="15.75" customHeight="1">
      <c r="A4" s="18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Y4" s="16"/>
      <c r="Z4" s="1"/>
      <c r="AA4" s="1"/>
      <c r="AB4" s="19" t="s">
        <v>131</v>
      </c>
      <c r="AC4" s="17"/>
      <c r="AD4" s="78"/>
    </row>
    <row r="5" spans="1:30" ht="32.25" customHeight="1">
      <c r="A5" s="18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2"/>
      <c r="O5" s="2"/>
      <c r="P5" s="78"/>
      <c r="Q5" s="20"/>
      <c r="R5" s="22"/>
      <c r="S5" s="20"/>
      <c r="T5" s="20"/>
      <c r="U5" s="20"/>
      <c r="Y5" s="20"/>
      <c r="Z5" s="14"/>
      <c r="AA5" s="1"/>
      <c r="AB5" s="179" t="s">
        <v>443</v>
      </c>
      <c r="AC5" s="180"/>
      <c r="AD5" s="78"/>
    </row>
    <row r="6" spans="1:30" ht="15.75" customHeight="1">
      <c r="A6" s="18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Y6" s="16"/>
      <c r="Z6" s="78"/>
      <c r="AA6" s="1"/>
      <c r="AB6" s="19" t="s">
        <v>2</v>
      </c>
      <c r="AC6" s="17"/>
      <c r="AD6" s="78"/>
    </row>
    <row r="7" spans="1:30" ht="18" customHeight="1">
      <c r="A7" s="18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Y7" s="16"/>
      <c r="Z7" s="1"/>
      <c r="AA7" s="1"/>
      <c r="AB7" s="19" t="s">
        <v>479</v>
      </c>
      <c r="AC7" s="17"/>
      <c r="AD7" s="17"/>
    </row>
    <row r="8" spans="1:28" ht="12.75" customHeight="1">
      <c r="A8" s="11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"/>
      <c r="AB8" s="78"/>
    </row>
    <row r="9" spans="13:30" s="82" customFormat="1" ht="15.75">
      <c r="M9" s="173" t="s">
        <v>379</v>
      </c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</row>
    <row r="10" spans="13:30" s="82" customFormat="1" ht="15.75">
      <c r="M10" s="173" t="s">
        <v>442</v>
      </c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</row>
    <row r="11" spans="1:8" s="82" customFormat="1" ht="15.75">
      <c r="A11" s="83"/>
      <c r="B11" s="83"/>
      <c r="C11" s="83"/>
      <c r="D11" s="83"/>
      <c r="E11" s="83"/>
      <c r="F11" s="83"/>
      <c r="G11" s="83"/>
      <c r="H11" s="83"/>
    </row>
    <row r="12" spans="1:30" ht="12.75" customHeight="1">
      <c r="A12" s="11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67"/>
      <c r="AA12" s="1"/>
      <c r="AB12" s="78"/>
      <c r="AD12" s="68" t="s">
        <v>130</v>
      </c>
    </row>
    <row r="13" spans="1:30" ht="78.75" customHeight="1" thickBot="1">
      <c r="A13" s="3"/>
      <c r="B13" s="114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2" t="s">
        <v>129</v>
      </c>
      <c r="N13" s="123" t="s">
        <v>128</v>
      </c>
      <c r="O13" s="123" t="s">
        <v>127</v>
      </c>
      <c r="P13" s="123" t="s">
        <v>126</v>
      </c>
      <c r="Q13" s="123" t="s">
        <v>125</v>
      </c>
      <c r="R13" s="181" t="s">
        <v>124</v>
      </c>
      <c r="S13" s="181"/>
      <c r="T13" s="181"/>
      <c r="U13" s="181"/>
      <c r="V13" s="123" t="s">
        <v>123</v>
      </c>
      <c r="W13" s="123" t="s">
        <v>122</v>
      </c>
      <c r="X13" s="123" t="s">
        <v>444</v>
      </c>
      <c r="Y13" s="122" t="s">
        <v>393</v>
      </c>
      <c r="Z13" s="122" t="s">
        <v>394</v>
      </c>
      <c r="AA13" s="122" t="s">
        <v>369</v>
      </c>
      <c r="AB13" s="122" t="s">
        <v>3</v>
      </c>
      <c r="AC13" s="122" t="s">
        <v>370</v>
      </c>
      <c r="AD13" s="122" t="s">
        <v>371</v>
      </c>
    </row>
    <row r="14" spans="1:30" ht="12.75" customHeight="1">
      <c r="A14" s="6"/>
      <c r="B14" s="115"/>
      <c r="C14" s="124"/>
      <c r="D14" s="125"/>
      <c r="E14" s="126"/>
      <c r="F14" s="126"/>
      <c r="G14" s="126"/>
      <c r="H14" s="126"/>
      <c r="I14" s="126"/>
      <c r="J14" s="126"/>
      <c r="K14" s="126"/>
      <c r="L14" s="126"/>
      <c r="M14" s="127">
        <v>1</v>
      </c>
      <c r="N14" s="127">
        <v>2</v>
      </c>
      <c r="O14" s="127">
        <v>3</v>
      </c>
      <c r="P14" s="127">
        <v>4</v>
      </c>
      <c r="Q14" s="127">
        <v>5</v>
      </c>
      <c r="R14" s="182">
        <v>5</v>
      </c>
      <c r="S14" s="182"/>
      <c r="T14" s="182"/>
      <c r="U14" s="182"/>
      <c r="V14" s="127">
        <v>6</v>
      </c>
      <c r="W14" s="127">
        <v>7</v>
      </c>
      <c r="X14" s="127">
        <v>7</v>
      </c>
      <c r="Y14" s="127">
        <v>8</v>
      </c>
      <c r="Z14" s="127">
        <v>9</v>
      </c>
      <c r="AA14" s="127">
        <v>9</v>
      </c>
      <c r="AB14" s="127">
        <v>9</v>
      </c>
      <c r="AC14" s="127">
        <v>9</v>
      </c>
      <c r="AD14" s="127">
        <v>9</v>
      </c>
    </row>
    <row r="15" spans="1:30" ht="47.25" customHeight="1">
      <c r="A15" s="5"/>
      <c r="B15" s="116"/>
      <c r="C15" s="183" t="s">
        <v>4</v>
      </c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28">
        <v>616</v>
      </c>
      <c r="O15" s="129" t="s">
        <v>5</v>
      </c>
      <c r="P15" s="129" t="s">
        <v>5</v>
      </c>
      <c r="Q15" s="130" t="s">
        <v>5</v>
      </c>
      <c r="R15" s="129" t="s">
        <v>5</v>
      </c>
      <c r="S15" s="131" t="s">
        <v>5</v>
      </c>
      <c r="T15" s="129" t="s">
        <v>5</v>
      </c>
      <c r="U15" s="132" t="s">
        <v>5</v>
      </c>
      <c r="V15" s="128" t="s">
        <v>5</v>
      </c>
      <c r="W15" s="133"/>
      <c r="X15" s="134">
        <f>X16+X47+X54+X68+X82+X111+X123+X128</f>
        <v>19872355</v>
      </c>
      <c r="Y15" s="134">
        <f>Y16+Y47+Y54+Y68+Y82+Y111+Y123+Y131</f>
        <v>71722647.97</v>
      </c>
      <c r="Z15" s="134">
        <f>Z16+Z47+Z54+Z68+Z82+Z111+Z123+Z131</f>
        <v>22420862.520000003</v>
      </c>
      <c r="AA15" s="134">
        <f>Y15-X15</f>
        <v>51850292.97</v>
      </c>
      <c r="AB15" s="134">
        <f>Z15*100/Y15</f>
        <v>31.260505788043627</v>
      </c>
      <c r="AC15" s="134">
        <f>Z15*100/X15</f>
        <v>112.82438603778971</v>
      </c>
      <c r="AD15" s="134">
        <f>Z15*100/Y15</f>
        <v>31.260505788043627</v>
      </c>
    </row>
    <row r="16" spans="1:30" ht="23.25" customHeight="1">
      <c r="A16" s="5"/>
      <c r="B16" s="116"/>
      <c r="C16" s="135"/>
      <c r="D16" s="175" t="s">
        <v>121</v>
      </c>
      <c r="E16" s="175"/>
      <c r="F16" s="175"/>
      <c r="G16" s="175"/>
      <c r="H16" s="175"/>
      <c r="I16" s="175"/>
      <c r="J16" s="175"/>
      <c r="K16" s="175"/>
      <c r="L16" s="175"/>
      <c r="M16" s="175"/>
      <c r="N16" s="55">
        <v>616</v>
      </c>
      <c r="O16" s="23">
        <v>1</v>
      </c>
      <c r="P16" s="23" t="s">
        <v>5</v>
      </c>
      <c r="Q16" s="136" t="s">
        <v>5</v>
      </c>
      <c r="R16" s="23" t="s">
        <v>5</v>
      </c>
      <c r="S16" s="137" t="s">
        <v>5</v>
      </c>
      <c r="T16" s="23" t="s">
        <v>5</v>
      </c>
      <c r="U16" s="138" t="s">
        <v>5</v>
      </c>
      <c r="V16" s="55" t="s">
        <v>5</v>
      </c>
      <c r="W16" s="139"/>
      <c r="X16" s="140">
        <f>X17+X22+X31+X29</f>
        <v>10961124</v>
      </c>
      <c r="Y16" s="140">
        <f>Y17+Y22+Y29+Y31</f>
        <v>11298747.61</v>
      </c>
      <c r="Z16" s="140">
        <f>Z17+Z22+Z29+Z31</f>
        <v>11213707.549999999</v>
      </c>
      <c r="AA16" s="134">
        <f aca="true" t="shared" si="0" ref="AA16:AA103">Y16-X16</f>
        <v>337623.6099999994</v>
      </c>
      <c r="AB16" s="134">
        <f aca="true" t="shared" si="1" ref="AB16:AB103">Z16*100/Y16</f>
        <v>99.24734968037754</v>
      </c>
      <c r="AC16" s="134">
        <f aca="true" t="shared" si="2" ref="AC16:AC103">Z16*100/X16</f>
        <v>102.30435811144915</v>
      </c>
      <c r="AD16" s="134">
        <f aca="true" t="shared" si="3" ref="AD16:AD103">Z16*100/Y16</f>
        <v>99.24734968037754</v>
      </c>
    </row>
    <row r="17" spans="1:30" ht="47.25" customHeight="1">
      <c r="A17" s="5"/>
      <c r="B17" s="116"/>
      <c r="C17" s="135"/>
      <c r="D17" s="69"/>
      <c r="E17" s="178" t="s">
        <v>120</v>
      </c>
      <c r="F17" s="178"/>
      <c r="G17" s="178"/>
      <c r="H17" s="178"/>
      <c r="I17" s="178"/>
      <c r="J17" s="178"/>
      <c r="K17" s="178"/>
      <c r="L17" s="178"/>
      <c r="M17" s="178"/>
      <c r="N17" s="50">
        <v>616</v>
      </c>
      <c r="O17" s="4">
        <v>1</v>
      </c>
      <c r="P17" s="4">
        <v>2</v>
      </c>
      <c r="Q17" s="136" t="s">
        <v>5</v>
      </c>
      <c r="R17" s="4" t="s">
        <v>5</v>
      </c>
      <c r="S17" s="29" t="s">
        <v>5</v>
      </c>
      <c r="T17" s="4" t="s">
        <v>5</v>
      </c>
      <c r="U17" s="141" t="s">
        <v>5</v>
      </c>
      <c r="V17" s="50" t="s">
        <v>5</v>
      </c>
      <c r="W17" s="139"/>
      <c r="X17" s="73">
        <f aca="true" t="shared" si="4" ref="X17:Z20">X18</f>
        <v>935289</v>
      </c>
      <c r="Y17" s="73">
        <f t="shared" si="4"/>
        <v>935289</v>
      </c>
      <c r="Z17" s="73">
        <f t="shared" si="4"/>
        <v>892686.43</v>
      </c>
      <c r="AA17" s="134">
        <f t="shared" si="0"/>
        <v>0</v>
      </c>
      <c r="AB17" s="134">
        <f t="shared" si="1"/>
        <v>95.44498331531751</v>
      </c>
      <c r="AC17" s="134">
        <f t="shared" si="2"/>
        <v>95.44498331531751</v>
      </c>
      <c r="AD17" s="134">
        <f t="shared" si="3"/>
        <v>95.44498331531751</v>
      </c>
    </row>
    <row r="18" spans="1:30" ht="80.25" customHeight="1">
      <c r="A18" s="5"/>
      <c r="B18" s="116"/>
      <c r="C18" s="135"/>
      <c r="D18" s="69"/>
      <c r="E18" s="70"/>
      <c r="F18" s="176" t="s">
        <v>6</v>
      </c>
      <c r="G18" s="176"/>
      <c r="H18" s="176"/>
      <c r="I18" s="176"/>
      <c r="J18" s="176"/>
      <c r="K18" s="176"/>
      <c r="L18" s="176"/>
      <c r="M18" s="176"/>
      <c r="N18" s="50">
        <v>616</v>
      </c>
      <c r="O18" s="4">
        <v>1</v>
      </c>
      <c r="P18" s="4">
        <v>2</v>
      </c>
      <c r="Q18" s="136" t="s">
        <v>7</v>
      </c>
      <c r="R18" s="4" t="s">
        <v>8</v>
      </c>
      <c r="S18" s="29" t="s">
        <v>99</v>
      </c>
      <c r="T18" s="4" t="s">
        <v>98</v>
      </c>
      <c r="U18" s="141" t="s">
        <v>97</v>
      </c>
      <c r="V18" s="50" t="s">
        <v>5</v>
      </c>
      <c r="W18" s="139"/>
      <c r="X18" s="73">
        <f t="shared" si="4"/>
        <v>935289</v>
      </c>
      <c r="Y18" s="73">
        <f t="shared" si="4"/>
        <v>935289</v>
      </c>
      <c r="Z18" s="73">
        <f t="shared" si="4"/>
        <v>892686.43</v>
      </c>
      <c r="AA18" s="134">
        <f t="shared" si="0"/>
        <v>0</v>
      </c>
      <c r="AB18" s="134">
        <f t="shared" si="1"/>
        <v>95.44498331531751</v>
      </c>
      <c r="AC18" s="134">
        <f t="shared" si="2"/>
        <v>95.44498331531751</v>
      </c>
      <c r="AD18" s="134">
        <f t="shared" si="3"/>
        <v>95.44498331531751</v>
      </c>
    </row>
    <row r="19" spans="1:30" ht="36.75" customHeight="1">
      <c r="A19" s="5"/>
      <c r="B19" s="116"/>
      <c r="C19" s="135"/>
      <c r="D19" s="69"/>
      <c r="E19" s="70"/>
      <c r="F19" s="71"/>
      <c r="G19" s="71"/>
      <c r="H19" s="176" t="s">
        <v>9</v>
      </c>
      <c r="I19" s="176"/>
      <c r="J19" s="176"/>
      <c r="K19" s="176"/>
      <c r="L19" s="176"/>
      <c r="M19" s="176"/>
      <c r="N19" s="50">
        <v>616</v>
      </c>
      <c r="O19" s="4">
        <v>1</v>
      </c>
      <c r="P19" s="4">
        <v>2</v>
      </c>
      <c r="Q19" s="136" t="s">
        <v>10</v>
      </c>
      <c r="R19" s="4" t="s">
        <v>8</v>
      </c>
      <c r="S19" s="29" t="s">
        <v>99</v>
      </c>
      <c r="T19" s="4" t="s">
        <v>11</v>
      </c>
      <c r="U19" s="141" t="s">
        <v>97</v>
      </c>
      <c r="V19" s="50" t="s">
        <v>5</v>
      </c>
      <c r="W19" s="139"/>
      <c r="X19" s="73">
        <f t="shared" si="4"/>
        <v>935289</v>
      </c>
      <c r="Y19" s="73">
        <f t="shared" si="4"/>
        <v>935289</v>
      </c>
      <c r="Z19" s="73">
        <f t="shared" si="4"/>
        <v>892686.43</v>
      </c>
      <c r="AA19" s="134">
        <f t="shared" si="0"/>
        <v>0</v>
      </c>
      <c r="AB19" s="134">
        <f t="shared" si="1"/>
        <v>95.44498331531751</v>
      </c>
      <c r="AC19" s="134">
        <f t="shared" si="2"/>
        <v>95.44498331531751</v>
      </c>
      <c r="AD19" s="134">
        <f t="shared" si="3"/>
        <v>95.44498331531751</v>
      </c>
    </row>
    <row r="20" spans="1:30" ht="36" customHeight="1">
      <c r="A20" s="5"/>
      <c r="B20" s="116"/>
      <c r="C20" s="135"/>
      <c r="D20" s="69"/>
      <c r="E20" s="70"/>
      <c r="F20" s="71"/>
      <c r="G20" s="71"/>
      <c r="H20" s="71"/>
      <c r="I20" s="176" t="s">
        <v>380</v>
      </c>
      <c r="J20" s="176"/>
      <c r="K20" s="176"/>
      <c r="L20" s="176"/>
      <c r="M20" s="176"/>
      <c r="N20" s="50">
        <v>616</v>
      </c>
      <c r="O20" s="4">
        <v>1</v>
      </c>
      <c r="P20" s="4">
        <v>2</v>
      </c>
      <c r="Q20" s="136" t="s">
        <v>12</v>
      </c>
      <c r="R20" s="4" t="s">
        <v>8</v>
      </c>
      <c r="S20" s="29" t="s">
        <v>99</v>
      </c>
      <c r="T20" s="4" t="s">
        <v>11</v>
      </c>
      <c r="U20" s="141" t="s">
        <v>13</v>
      </c>
      <c r="V20" s="50" t="s">
        <v>5</v>
      </c>
      <c r="W20" s="139"/>
      <c r="X20" s="73">
        <f t="shared" si="4"/>
        <v>935289</v>
      </c>
      <c r="Y20" s="73">
        <f t="shared" si="4"/>
        <v>935289</v>
      </c>
      <c r="Z20" s="73">
        <f t="shared" si="4"/>
        <v>892686.43</v>
      </c>
      <c r="AA20" s="134">
        <f t="shared" si="0"/>
        <v>0</v>
      </c>
      <c r="AB20" s="134">
        <f t="shared" si="1"/>
        <v>95.44498331531751</v>
      </c>
      <c r="AC20" s="134">
        <f t="shared" si="2"/>
        <v>95.44498331531751</v>
      </c>
      <c r="AD20" s="134">
        <f t="shared" si="3"/>
        <v>95.44498331531751</v>
      </c>
    </row>
    <row r="21" spans="1:30" ht="35.25" customHeight="1">
      <c r="A21" s="5"/>
      <c r="B21" s="116"/>
      <c r="C21" s="135"/>
      <c r="D21" s="69"/>
      <c r="E21" s="70"/>
      <c r="F21" s="71"/>
      <c r="G21" s="71"/>
      <c r="H21" s="71"/>
      <c r="I21" s="71"/>
      <c r="J21" s="177" t="s">
        <v>381</v>
      </c>
      <c r="K21" s="177"/>
      <c r="L21" s="177"/>
      <c r="M21" s="177"/>
      <c r="N21" s="50">
        <v>616</v>
      </c>
      <c r="O21" s="4">
        <v>1</v>
      </c>
      <c r="P21" s="4">
        <v>2</v>
      </c>
      <c r="Q21" s="136" t="s">
        <v>12</v>
      </c>
      <c r="R21" s="4" t="s">
        <v>8</v>
      </c>
      <c r="S21" s="29" t="s">
        <v>99</v>
      </c>
      <c r="T21" s="4" t="s">
        <v>11</v>
      </c>
      <c r="U21" s="141" t="s">
        <v>13</v>
      </c>
      <c r="V21" s="50" t="s">
        <v>14</v>
      </c>
      <c r="W21" s="139"/>
      <c r="X21" s="73">
        <v>935289</v>
      </c>
      <c r="Y21" s="73">
        <v>935289</v>
      </c>
      <c r="Z21" s="73">
        <v>892686.43</v>
      </c>
      <c r="AA21" s="134">
        <f t="shared" si="0"/>
        <v>0</v>
      </c>
      <c r="AB21" s="134">
        <f t="shared" si="1"/>
        <v>95.44498331531751</v>
      </c>
      <c r="AC21" s="134">
        <f t="shared" si="2"/>
        <v>95.44498331531751</v>
      </c>
      <c r="AD21" s="134">
        <f t="shared" si="3"/>
        <v>95.44498331531751</v>
      </c>
    </row>
    <row r="22" spans="1:30" ht="63" customHeight="1">
      <c r="A22" s="5"/>
      <c r="B22" s="116"/>
      <c r="C22" s="135"/>
      <c r="D22" s="69"/>
      <c r="E22" s="178" t="s">
        <v>119</v>
      </c>
      <c r="F22" s="178"/>
      <c r="G22" s="178"/>
      <c r="H22" s="178"/>
      <c r="I22" s="178"/>
      <c r="J22" s="178"/>
      <c r="K22" s="178"/>
      <c r="L22" s="178"/>
      <c r="M22" s="178"/>
      <c r="N22" s="50">
        <v>616</v>
      </c>
      <c r="O22" s="4">
        <v>1</v>
      </c>
      <c r="P22" s="4">
        <v>4</v>
      </c>
      <c r="Q22" s="136" t="s">
        <v>5</v>
      </c>
      <c r="R22" s="4" t="s">
        <v>5</v>
      </c>
      <c r="S22" s="29" t="s">
        <v>5</v>
      </c>
      <c r="T22" s="4" t="s">
        <v>5</v>
      </c>
      <c r="U22" s="141" t="s">
        <v>5</v>
      </c>
      <c r="V22" s="50" t="s">
        <v>5</v>
      </c>
      <c r="W22" s="139"/>
      <c r="X22" s="73">
        <f>X23</f>
        <v>2884801</v>
      </c>
      <c r="Y22" s="73">
        <f>Y23</f>
        <v>2983412.81</v>
      </c>
      <c r="Z22" s="73">
        <f>Z23</f>
        <v>2958680.4299999997</v>
      </c>
      <c r="AA22" s="134">
        <f t="shared" si="0"/>
        <v>98611.81000000006</v>
      </c>
      <c r="AB22" s="134">
        <f t="shared" si="1"/>
        <v>99.17100376062272</v>
      </c>
      <c r="AC22" s="134">
        <f t="shared" si="2"/>
        <v>102.56098878224182</v>
      </c>
      <c r="AD22" s="134">
        <f t="shared" si="3"/>
        <v>99.17100376062272</v>
      </c>
    </row>
    <row r="23" spans="1:30" ht="84.75" customHeight="1">
      <c r="A23" s="5"/>
      <c r="B23" s="116"/>
      <c r="C23" s="135"/>
      <c r="D23" s="69"/>
      <c r="E23" s="70"/>
      <c r="F23" s="176" t="s">
        <v>6</v>
      </c>
      <c r="G23" s="176"/>
      <c r="H23" s="176"/>
      <c r="I23" s="176"/>
      <c r="J23" s="176"/>
      <c r="K23" s="176"/>
      <c r="L23" s="176"/>
      <c r="M23" s="176"/>
      <c r="N23" s="50">
        <v>616</v>
      </c>
      <c r="O23" s="4">
        <v>1</v>
      </c>
      <c r="P23" s="4">
        <v>4</v>
      </c>
      <c r="Q23" s="136" t="s">
        <v>7</v>
      </c>
      <c r="R23" s="4" t="s">
        <v>8</v>
      </c>
      <c r="S23" s="29" t="s">
        <v>99</v>
      </c>
      <c r="T23" s="4" t="s">
        <v>98</v>
      </c>
      <c r="U23" s="141" t="s">
        <v>97</v>
      </c>
      <c r="V23" s="50" t="s">
        <v>5</v>
      </c>
      <c r="W23" s="139"/>
      <c r="X23" s="73">
        <f>X24+X27+X28</f>
        <v>2884801</v>
      </c>
      <c r="Y23" s="73">
        <f>Y24+Y27+Y28</f>
        <v>2983412.81</v>
      </c>
      <c r="Z23" s="73">
        <f>Z24+Z27+Z28</f>
        <v>2958680.4299999997</v>
      </c>
      <c r="AA23" s="134">
        <f t="shared" si="0"/>
        <v>98611.81000000006</v>
      </c>
      <c r="AB23" s="134">
        <f t="shared" si="1"/>
        <v>99.17100376062272</v>
      </c>
      <c r="AC23" s="134">
        <f t="shared" si="2"/>
        <v>102.56098878224182</v>
      </c>
      <c r="AD23" s="134">
        <f t="shared" si="3"/>
        <v>99.17100376062272</v>
      </c>
    </row>
    <row r="24" spans="1:30" ht="41.25" customHeight="1">
      <c r="A24" s="5"/>
      <c r="B24" s="116"/>
      <c r="C24" s="135"/>
      <c r="D24" s="69"/>
      <c r="E24" s="70"/>
      <c r="F24" s="71"/>
      <c r="G24" s="71"/>
      <c r="H24" s="176" t="s">
        <v>9</v>
      </c>
      <c r="I24" s="176"/>
      <c r="J24" s="176"/>
      <c r="K24" s="176"/>
      <c r="L24" s="176"/>
      <c r="M24" s="176"/>
      <c r="N24" s="50">
        <v>616</v>
      </c>
      <c r="O24" s="4">
        <v>1</v>
      </c>
      <c r="P24" s="4">
        <v>4</v>
      </c>
      <c r="Q24" s="136" t="s">
        <v>10</v>
      </c>
      <c r="R24" s="4" t="s">
        <v>8</v>
      </c>
      <c r="S24" s="29" t="s">
        <v>99</v>
      </c>
      <c r="T24" s="4" t="s">
        <v>11</v>
      </c>
      <c r="U24" s="141" t="s">
        <v>97</v>
      </c>
      <c r="V24" s="50" t="s">
        <v>5</v>
      </c>
      <c r="W24" s="139"/>
      <c r="X24" s="73">
        <f>X25+X26</f>
        <v>2861801</v>
      </c>
      <c r="Y24" s="73">
        <f>Y25+Y26</f>
        <v>2958412.81</v>
      </c>
      <c r="Z24" s="73">
        <f>Z25+Z26</f>
        <v>2934534.4299999997</v>
      </c>
      <c r="AA24" s="134">
        <f t="shared" si="0"/>
        <v>96611.81000000006</v>
      </c>
      <c r="AB24" s="134">
        <f t="shared" si="1"/>
        <v>99.19286517691897</v>
      </c>
      <c r="AC24" s="134">
        <f t="shared" si="2"/>
        <v>102.54152647231587</v>
      </c>
      <c r="AD24" s="134">
        <f t="shared" si="3"/>
        <v>99.19286517691897</v>
      </c>
    </row>
    <row r="25" spans="1:30" ht="24.75" customHeight="1">
      <c r="A25" s="5"/>
      <c r="B25" s="116"/>
      <c r="C25" s="135"/>
      <c r="D25" s="69"/>
      <c r="E25" s="70"/>
      <c r="F25" s="71"/>
      <c r="G25" s="71"/>
      <c r="H25" s="71"/>
      <c r="I25" s="176" t="s">
        <v>384</v>
      </c>
      <c r="J25" s="176"/>
      <c r="K25" s="176"/>
      <c r="L25" s="176"/>
      <c r="M25" s="176"/>
      <c r="N25" s="50">
        <v>616</v>
      </c>
      <c r="O25" s="4">
        <v>1</v>
      </c>
      <c r="P25" s="4">
        <v>4</v>
      </c>
      <c r="Q25" s="136" t="s">
        <v>15</v>
      </c>
      <c r="R25" s="4" t="s">
        <v>8</v>
      </c>
      <c r="S25" s="29" t="s">
        <v>99</v>
      </c>
      <c r="T25" s="4" t="s">
        <v>11</v>
      </c>
      <c r="U25" s="141" t="s">
        <v>16</v>
      </c>
      <c r="V25" s="50">
        <v>120</v>
      </c>
      <c r="W25" s="139"/>
      <c r="X25" s="73">
        <v>2694711</v>
      </c>
      <c r="Y25" s="73">
        <v>2786247</v>
      </c>
      <c r="Z25" s="73">
        <v>2783715.4</v>
      </c>
      <c r="AA25" s="134">
        <f t="shared" si="0"/>
        <v>91536</v>
      </c>
      <c r="AB25" s="134">
        <f t="shared" si="1"/>
        <v>99.90913942661939</v>
      </c>
      <c r="AC25" s="134">
        <f t="shared" si="2"/>
        <v>103.3029293308262</v>
      </c>
      <c r="AD25" s="134">
        <f t="shared" si="3"/>
        <v>99.90913942661939</v>
      </c>
    </row>
    <row r="26" spans="1:30" ht="24.75" customHeight="1">
      <c r="A26" s="5"/>
      <c r="B26" s="116"/>
      <c r="C26" s="135"/>
      <c r="D26" s="69"/>
      <c r="E26" s="70"/>
      <c r="F26" s="71"/>
      <c r="G26" s="71"/>
      <c r="H26" s="71"/>
      <c r="I26" s="71"/>
      <c r="J26" s="71"/>
      <c r="K26" s="71"/>
      <c r="L26" s="71"/>
      <c r="M26" s="71"/>
      <c r="N26" s="50">
        <v>616</v>
      </c>
      <c r="O26" s="4">
        <v>1</v>
      </c>
      <c r="P26" s="4">
        <v>4</v>
      </c>
      <c r="Q26" s="136"/>
      <c r="R26" s="4">
        <v>86</v>
      </c>
      <c r="S26" s="29">
        <v>0</v>
      </c>
      <c r="T26" s="4">
        <v>1</v>
      </c>
      <c r="U26" s="141">
        <v>10002</v>
      </c>
      <c r="V26" s="50">
        <v>240</v>
      </c>
      <c r="W26" s="139"/>
      <c r="X26" s="73">
        <v>167090</v>
      </c>
      <c r="Y26" s="73">
        <v>172165.81</v>
      </c>
      <c r="Z26" s="73">
        <v>150819.03</v>
      </c>
      <c r="AA26" s="134"/>
      <c r="AB26" s="134"/>
      <c r="AC26" s="134"/>
      <c r="AD26" s="134"/>
    </row>
    <row r="27" spans="1:30" ht="33" customHeight="1">
      <c r="A27" s="5"/>
      <c r="B27" s="116"/>
      <c r="C27" s="135"/>
      <c r="D27" s="69"/>
      <c r="E27" s="70"/>
      <c r="F27" s="71"/>
      <c r="G27" s="71"/>
      <c r="H27" s="71"/>
      <c r="I27" s="71"/>
      <c r="J27" s="177" t="s">
        <v>381</v>
      </c>
      <c r="K27" s="177"/>
      <c r="L27" s="177"/>
      <c r="M27" s="177"/>
      <c r="N27" s="50">
        <v>616</v>
      </c>
      <c r="O27" s="4">
        <v>1</v>
      </c>
      <c r="P27" s="4">
        <v>4</v>
      </c>
      <c r="Q27" s="136" t="s">
        <v>15</v>
      </c>
      <c r="R27" s="4" t="s">
        <v>8</v>
      </c>
      <c r="S27" s="29" t="s">
        <v>99</v>
      </c>
      <c r="T27" s="4">
        <v>5</v>
      </c>
      <c r="U27" s="141">
        <v>90007</v>
      </c>
      <c r="V27" s="50">
        <v>240</v>
      </c>
      <c r="W27" s="139"/>
      <c r="X27" s="73"/>
      <c r="Y27" s="73">
        <v>2000</v>
      </c>
      <c r="Z27" s="73">
        <v>2000</v>
      </c>
      <c r="AA27" s="134">
        <f t="shared" si="0"/>
        <v>2000</v>
      </c>
      <c r="AB27" s="134">
        <f t="shared" si="1"/>
        <v>100</v>
      </c>
      <c r="AC27" s="134" t="e">
        <f t="shared" si="2"/>
        <v>#DIV/0!</v>
      </c>
      <c r="AD27" s="134">
        <f t="shared" si="3"/>
        <v>100</v>
      </c>
    </row>
    <row r="28" spans="1:30" ht="47.25" customHeight="1">
      <c r="A28" s="5"/>
      <c r="B28" s="117"/>
      <c r="C28" s="135"/>
      <c r="D28" s="69"/>
      <c r="E28" s="70"/>
      <c r="F28" s="71"/>
      <c r="G28" s="71"/>
      <c r="H28" s="71"/>
      <c r="I28" s="71"/>
      <c r="J28" s="177" t="s">
        <v>383</v>
      </c>
      <c r="K28" s="177"/>
      <c r="L28" s="177"/>
      <c r="M28" s="177"/>
      <c r="N28" s="50">
        <v>616</v>
      </c>
      <c r="O28" s="4">
        <v>1</v>
      </c>
      <c r="P28" s="4">
        <v>4</v>
      </c>
      <c r="Q28" s="136" t="s">
        <v>15</v>
      </c>
      <c r="R28" s="4" t="s">
        <v>8</v>
      </c>
      <c r="S28" s="29" t="s">
        <v>99</v>
      </c>
      <c r="T28" s="4">
        <v>6</v>
      </c>
      <c r="U28" s="141">
        <v>90008</v>
      </c>
      <c r="V28" s="50" t="s">
        <v>17</v>
      </c>
      <c r="W28" s="139"/>
      <c r="X28" s="73">
        <v>23000</v>
      </c>
      <c r="Y28" s="73">
        <v>23000</v>
      </c>
      <c r="Z28" s="73">
        <v>22146</v>
      </c>
      <c r="AA28" s="134">
        <f t="shared" si="0"/>
        <v>0</v>
      </c>
      <c r="AB28" s="134">
        <f t="shared" si="1"/>
        <v>96.28695652173913</v>
      </c>
      <c r="AC28" s="134">
        <f t="shared" si="2"/>
        <v>96.28695652173913</v>
      </c>
      <c r="AD28" s="134">
        <f t="shared" si="3"/>
        <v>96.28695652173913</v>
      </c>
    </row>
    <row r="29" spans="1:30" s="84" customFormat="1" ht="51.75" customHeight="1">
      <c r="A29" s="74"/>
      <c r="B29" s="116"/>
      <c r="C29" s="135"/>
      <c r="D29" s="69"/>
      <c r="E29" s="70"/>
      <c r="F29" s="71"/>
      <c r="G29" s="71"/>
      <c r="H29" s="71"/>
      <c r="I29" s="71"/>
      <c r="J29" s="177" t="s">
        <v>18</v>
      </c>
      <c r="K29" s="177"/>
      <c r="L29" s="177"/>
      <c r="M29" s="177"/>
      <c r="N29" s="50">
        <v>616</v>
      </c>
      <c r="O29" s="4">
        <v>1</v>
      </c>
      <c r="P29" s="4">
        <v>6</v>
      </c>
      <c r="Q29" s="136" t="s">
        <v>15</v>
      </c>
      <c r="R29" s="4"/>
      <c r="S29" s="29"/>
      <c r="T29" s="4"/>
      <c r="U29" s="141"/>
      <c r="V29" s="50"/>
      <c r="W29" s="139"/>
      <c r="X29" s="73">
        <f>X30</f>
        <v>46413</v>
      </c>
      <c r="Y29" s="73">
        <f>Y30</f>
        <v>46412.8</v>
      </c>
      <c r="Z29" s="73">
        <f>Z30</f>
        <v>46412.8</v>
      </c>
      <c r="AA29" s="134">
        <f t="shared" si="0"/>
        <v>-0.19999999999708962</v>
      </c>
      <c r="AB29" s="134">
        <f t="shared" si="1"/>
        <v>100</v>
      </c>
      <c r="AC29" s="134">
        <v>0</v>
      </c>
      <c r="AD29" s="134">
        <f t="shared" si="3"/>
        <v>100</v>
      </c>
    </row>
    <row r="30" spans="1:30" s="84" customFormat="1" ht="41.25" customHeight="1">
      <c r="A30" s="74"/>
      <c r="B30" s="116"/>
      <c r="C30" s="135"/>
      <c r="D30" s="69"/>
      <c r="E30" s="70"/>
      <c r="F30" s="71"/>
      <c r="G30" s="71"/>
      <c r="H30" s="71"/>
      <c r="I30" s="71"/>
      <c r="J30" s="177" t="s">
        <v>324</v>
      </c>
      <c r="K30" s="177"/>
      <c r="L30" s="177"/>
      <c r="M30" s="177"/>
      <c r="N30" s="50">
        <v>616</v>
      </c>
      <c r="O30" s="4">
        <v>1</v>
      </c>
      <c r="P30" s="4">
        <v>6</v>
      </c>
      <c r="Q30" s="136" t="s">
        <v>15</v>
      </c>
      <c r="R30" s="4">
        <v>75</v>
      </c>
      <c r="S30" s="29" t="s">
        <v>99</v>
      </c>
      <c r="T30" s="4">
        <v>0</v>
      </c>
      <c r="U30" s="141">
        <v>61002</v>
      </c>
      <c r="V30" s="50">
        <v>540</v>
      </c>
      <c r="W30" s="139"/>
      <c r="X30" s="73">
        <v>46413</v>
      </c>
      <c r="Y30" s="73">
        <v>46412.8</v>
      </c>
      <c r="Z30" s="73">
        <v>46412.8</v>
      </c>
      <c r="AA30" s="134">
        <f t="shared" si="0"/>
        <v>-0.19999999999708962</v>
      </c>
      <c r="AB30" s="134">
        <f t="shared" si="1"/>
        <v>100</v>
      </c>
      <c r="AC30" s="134">
        <v>0</v>
      </c>
      <c r="AD30" s="134">
        <f t="shared" si="3"/>
        <v>100</v>
      </c>
    </row>
    <row r="31" spans="1:30" ht="32.25" customHeight="1">
      <c r="A31" s="5"/>
      <c r="B31" s="118"/>
      <c r="C31" s="135"/>
      <c r="D31" s="69"/>
      <c r="E31" s="178" t="s">
        <v>118</v>
      </c>
      <c r="F31" s="178"/>
      <c r="G31" s="178"/>
      <c r="H31" s="178"/>
      <c r="I31" s="178"/>
      <c r="J31" s="178"/>
      <c r="K31" s="178"/>
      <c r="L31" s="178"/>
      <c r="M31" s="178"/>
      <c r="N31" s="50">
        <v>616</v>
      </c>
      <c r="O31" s="4">
        <v>1</v>
      </c>
      <c r="P31" s="4">
        <v>13</v>
      </c>
      <c r="Q31" s="136" t="s">
        <v>5</v>
      </c>
      <c r="R31" s="4" t="s">
        <v>5</v>
      </c>
      <c r="S31" s="29" t="s">
        <v>5</v>
      </c>
      <c r="T31" s="4" t="s">
        <v>5</v>
      </c>
      <c r="U31" s="141" t="s">
        <v>5</v>
      </c>
      <c r="V31" s="50" t="s">
        <v>5</v>
      </c>
      <c r="W31" s="139"/>
      <c r="X31" s="73">
        <f>X32+X38</f>
        <v>7094621</v>
      </c>
      <c r="Y31" s="73">
        <f>Y32+Y38</f>
        <v>7333633</v>
      </c>
      <c r="Z31" s="73">
        <f>Z32+Z38</f>
        <v>7315927.89</v>
      </c>
      <c r="AA31" s="134">
        <f t="shared" si="0"/>
        <v>239012</v>
      </c>
      <c r="AB31" s="134">
        <f t="shared" si="1"/>
        <v>99.75857654725836</v>
      </c>
      <c r="AC31" s="134">
        <f t="shared" si="2"/>
        <v>103.11936169669951</v>
      </c>
      <c r="AD31" s="134">
        <f t="shared" si="3"/>
        <v>99.75857654725836</v>
      </c>
    </row>
    <row r="32" spans="1:30" ht="31.5" customHeight="1">
      <c r="A32" s="5"/>
      <c r="B32" s="116"/>
      <c r="C32" s="135"/>
      <c r="D32" s="69"/>
      <c r="E32" s="70"/>
      <c r="F32" s="176" t="s">
        <v>382</v>
      </c>
      <c r="G32" s="176"/>
      <c r="H32" s="176"/>
      <c r="I32" s="176"/>
      <c r="J32" s="176"/>
      <c r="K32" s="176"/>
      <c r="L32" s="176"/>
      <c r="M32" s="176"/>
      <c r="N32" s="50">
        <v>616</v>
      </c>
      <c r="O32" s="4">
        <v>1</v>
      </c>
      <c r="P32" s="4">
        <v>13</v>
      </c>
      <c r="Q32" s="136" t="s">
        <v>19</v>
      </c>
      <c r="R32" s="4" t="s">
        <v>20</v>
      </c>
      <c r="S32" s="29" t="s">
        <v>99</v>
      </c>
      <c r="T32" s="4" t="s">
        <v>98</v>
      </c>
      <c r="U32" s="141" t="s">
        <v>97</v>
      </c>
      <c r="V32" s="50" t="s">
        <v>5</v>
      </c>
      <c r="W32" s="139"/>
      <c r="X32" s="73">
        <f>X33+X35+X36+X37</f>
        <v>474720</v>
      </c>
      <c r="Y32" s="73">
        <f>Y33+Y35+Y36+Y37</f>
        <v>138277</v>
      </c>
      <c r="Z32" s="73">
        <f>Z33+Z35+Z36+Z37</f>
        <v>130682.92000000001</v>
      </c>
      <c r="AA32" s="134">
        <f t="shared" si="0"/>
        <v>-336443</v>
      </c>
      <c r="AB32" s="134">
        <f t="shared" si="1"/>
        <v>94.50806714059462</v>
      </c>
      <c r="AC32" s="134">
        <f t="shared" si="2"/>
        <v>27.52842096393664</v>
      </c>
      <c r="AD32" s="134">
        <f t="shared" si="3"/>
        <v>94.50806714059462</v>
      </c>
    </row>
    <row r="33" spans="1:30" ht="23.25" customHeight="1">
      <c r="A33" s="5"/>
      <c r="B33" s="116"/>
      <c r="C33" s="135"/>
      <c r="D33" s="69"/>
      <c r="E33" s="70"/>
      <c r="F33" s="71"/>
      <c r="G33" s="71"/>
      <c r="H33" s="71"/>
      <c r="I33" s="176" t="s">
        <v>386</v>
      </c>
      <c r="J33" s="176"/>
      <c r="K33" s="176"/>
      <c r="L33" s="176"/>
      <c r="M33" s="176"/>
      <c r="N33" s="50">
        <v>616</v>
      </c>
      <c r="O33" s="4">
        <v>1</v>
      </c>
      <c r="P33" s="4">
        <v>13</v>
      </c>
      <c r="Q33" s="136" t="s">
        <v>21</v>
      </c>
      <c r="R33" s="4" t="s">
        <v>20</v>
      </c>
      <c r="S33" s="29" t="s">
        <v>99</v>
      </c>
      <c r="T33" s="4" t="s">
        <v>98</v>
      </c>
      <c r="U33" s="141" t="s">
        <v>22</v>
      </c>
      <c r="V33" s="50" t="s">
        <v>5</v>
      </c>
      <c r="W33" s="139"/>
      <c r="X33" s="73">
        <f>X34</f>
        <v>4300</v>
      </c>
      <c r="Y33" s="73">
        <f>Y34</f>
        <v>4272</v>
      </c>
      <c r="Z33" s="73">
        <f>Z34</f>
        <v>4272</v>
      </c>
      <c r="AA33" s="134">
        <f t="shared" si="0"/>
        <v>-28</v>
      </c>
      <c r="AB33" s="134">
        <f t="shared" si="1"/>
        <v>100</v>
      </c>
      <c r="AC33" s="134">
        <f t="shared" si="2"/>
        <v>99.34883720930233</v>
      </c>
      <c r="AD33" s="134">
        <f t="shared" si="3"/>
        <v>100</v>
      </c>
    </row>
    <row r="34" spans="1:30" ht="23.25" customHeight="1">
      <c r="A34" s="5"/>
      <c r="B34" s="117"/>
      <c r="C34" s="135"/>
      <c r="D34" s="69"/>
      <c r="E34" s="70"/>
      <c r="F34" s="71"/>
      <c r="G34" s="71"/>
      <c r="H34" s="71"/>
      <c r="I34" s="71"/>
      <c r="J34" s="177" t="s">
        <v>385</v>
      </c>
      <c r="K34" s="177"/>
      <c r="L34" s="177"/>
      <c r="M34" s="177"/>
      <c r="N34" s="50">
        <v>616</v>
      </c>
      <c r="O34" s="4">
        <v>1</v>
      </c>
      <c r="P34" s="4">
        <v>13</v>
      </c>
      <c r="Q34" s="136" t="s">
        <v>21</v>
      </c>
      <c r="R34" s="4" t="s">
        <v>20</v>
      </c>
      <c r="S34" s="29" t="s">
        <v>99</v>
      </c>
      <c r="T34" s="4" t="s">
        <v>98</v>
      </c>
      <c r="U34" s="141" t="s">
        <v>22</v>
      </c>
      <c r="V34" s="50" t="s">
        <v>23</v>
      </c>
      <c r="W34" s="139"/>
      <c r="X34" s="73">
        <v>4300</v>
      </c>
      <c r="Y34" s="73">
        <v>4272</v>
      </c>
      <c r="Z34" s="73">
        <v>4272</v>
      </c>
      <c r="AA34" s="134">
        <f t="shared" si="0"/>
        <v>-28</v>
      </c>
      <c r="AB34" s="134">
        <f t="shared" si="1"/>
        <v>100</v>
      </c>
      <c r="AC34" s="134">
        <f t="shared" si="2"/>
        <v>99.34883720930233</v>
      </c>
      <c r="AD34" s="134">
        <f t="shared" si="3"/>
        <v>100</v>
      </c>
    </row>
    <row r="35" spans="1:30" ht="23.25" customHeight="1">
      <c r="A35" s="5"/>
      <c r="B35" s="117"/>
      <c r="C35" s="135"/>
      <c r="D35" s="69"/>
      <c r="E35" s="70"/>
      <c r="F35" s="71"/>
      <c r="G35" s="71"/>
      <c r="H35" s="71"/>
      <c r="I35" s="71"/>
      <c r="J35" s="72"/>
      <c r="K35" s="72"/>
      <c r="L35" s="72"/>
      <c r="M35" s="72" t="s">
        <v>456</v>
      </c>
      <c r="N35" s="50">
        <v>616</v>
      </c>
      <c r="O35" s="4">
        <v>1</v>
      </c>
      <c r="P35" s="4">
        <v>13</v>
      </c>
      <c r="Q35" s="136"/>
      <c r="R35" s="4">
        <v>75</v>
      </c>
      <c r="S35" s="29">
        <v>0</v>
      </c>
      <c r="T35" s="4">
        <v>0</v>
      </c>
      <c r="U35" s="141">
        <v>90009</v>
      </c>
      <c r="V35" s="50">
        <v>830</v>
      </c>
      <c r="W35" s="139"/>
      <c r="X35" s="73"/>
      <c r="Y35" s="73">
        <v>18300</v>
      </c>
      <c r="Z35" s="73">
        <v>18300</v>
      </c>
      <c r="AA35" s="134">
        <f>Y35-X35</f>
        <v>18300</v>
      </c>
      <c r="AB35" s="134">
        <f t="shared" si="1"/>
        <v>100</v>
      </c>
      <c r="AC35" s="134"/>
      <c r="AD35" s="134">
        <f t="shared" si="3"/>
        <v>100</v>
      </c>
    </row>
    <row r="36" spans="1:30" ht="23.25" customHeight="1">
      <c r="A36" s="5"/>
      <c r="B36" s="117"/>
      <c r="C36" s="135"/>
      <c r="D36" s="69"/>
      <c r="E36" s="70"/>
      <c r="F36" s="71"/>
      <c r="G36" s="71"/>
      <c r="H36" s="71"/>
      <c r="I36" s="71"/>
      <c r="J36" s="72"/>
      <c r="K36" s="72"/>
      <c r="L36" s="72"/>
      <c r="M36" s="72" t="s">
        <v>457</v>
      </c>
      <c r="N36" s="50">
        <v>616</v>
      </c>
      <c r="O36" s="4">
        <v>1</v>
      </c>
      <c r="P36" s="4">
        <v>13</v>
      </c>
      <c r="Q36" s="136"/>
      <c r="R36" s="4">
        <v>75</v>
      </c>
      <c r="S36" s="29">
        <v>0</v>
      </c>
      <c r="T36" s="4">
        <v>0</v>
      </c>
      <c r="U36" s="141">
        <v>90009</v>
      </c>
      <c r="V36" s="50">
        <v>850</v>
      </c>
      <c r="W36" s="139"/>
      <c r="X36" s="73">
        <v>450420</v>
      </c>
      <c r="Y36" s="73">
        <v>50692</v>
      </c>
      <c r="Z36" s="73">
        <v>50680.29</v>
      </c>
      <c r="AA36" s="134">
        <f>Y36-X36</f>
        <v>-399728</v>
      </c>
      <c r="AB36" s="134">
        <f t="shared" si="1"/>
        <v>99.97689970804072</v>
      </c>
      <c r="AC36" s="134"/>
      <c r="AD36" s="134">
        <f t="shared" si="3"/>
        <v>99.97689970804072</v>
      </c>
    </row>
    <row r="37" spans="1:30" ht="30.75" customHeight="1">
      <c r="A37" s="5"/>
      <c r="B37" s="117"/>
      <c r="C37" s="135"/>
      <c r="D37" s="69"/>
      <c r="E37" s="70"/>
      <c r="F37" s="71"/>
      <c r="G37" s="71"/>
      <c r="H37" s="71"/>
      <c r="I37" s="71"/>
      <c r="J37" s="72"/>
      <c r="K37" s="72"/>
      <c r="L37" s="72"/>
      <c r="M37" s="72" t="s">
        <v>383</v>
      </c>
      <c r="N37" s="50">
        <v>616</v>
      </c>
      <c r="O37" s="4">
        <v>1</v>
      </c>
      <c r="P37" s="4">
        <v>13</v>
      </c>
      <c r="Q37" s="136"/>
      <c r="R37" s="4">
        <v>75</v>
      </c>
      <c r="S37" s="29">
        <v>0</v>
      </c>
      <c r="T37" s="4">
        <v>0</v>
      </c>
      <c r="U37" s="141">
        <v>90010</v>
      </c>
      <c r="V37" s="50">
        <v>240</v>
      </c>
      <c r="W37" s="139"/>
      <c r="X37" s="73">
        <v>20000</v>
      </c>
      <c r="Y37" s="73">
        <v>65013</v>
      </c>
      <c r="Z37" s="73">
        <v>57430.63</v>
      </c>
      <c r="AA37" s="134">
        <f>Y37-X37</f>
        <v>45013</v>
      </c>
      <c r="AB37" s="134">
        <f t="shared" si="1"/>
        <v>88.33714795502438</v>
      </c>
      <c r="AC37" s="134"/>
      <c r="AD37" s="134">
        <f t="shared" si="3"/>
        <v>88.33714795502438</v>
      </c>
    </row>
    <row r="38" spans="1:30" s="84" customFormat="1" ht="78" customHeight="1">
      <c r="A38" s="74"/>
      <c r="B38" s="116"/>
      <c r="C38" s="135"/>
      <c r="D38" s="69"/>
      <c r="E38" s="70"/>
      <c r="F38" s="71"/>
      <c r="G38" s="71"/>
      <c r="H38" s="71"/>
      <c r="I38" s="71"/>
      <c r="J38" s="177" t="s">
        <v>458</v>
      </c>
      <c r="K38" s="177"/>
      <c r="L38" s="177"/>
      <c r="M38" s="177"/>
      <c r="N38" s="50">
        <v>616</v>
      </c>
      <c r="O38" s="4">
        <v>1</v>
      </c>
      <c r="P38" s="4">
        <v>13</v>
      </c>
      <c r="Q38" s="136" t="s">
        <v>21</v>
      </c>
      <c r="R38" s="4">
        <v>86</v>
      </c>
      <c r="S38" s="29" t="s">
        <v>99</v>
      </c>
      <c r="T38" s="4">
        <v>0</v>
      </c>
      <c r="U38" s="141">
        <v>0</v>
      </c>
      <c r="V38" s="50"/>
      <c r="W38" s="139"/>
      <c r="X38" s="73">
        <f>X39</f>
        <v>6619901</v>
      </c>
      <c r="Y38" s="73">
        <f>Y39+Y46</f>
        <v>7195356</v>
      </c>
      <c r="Z38" s="73">
        <f>Z39+Z46</f>
        <v>7185244.97</v>
      </c>
      <c r="AA38" s="134">
        <f>Y38-X38</f>
        <v>575455</v>
      </c>
      <c r="AB38" s="134">
        <f>Z38*100/Y38</f>
        <v>99.85947839134019</v>
      </c>
      <c r="AC38" s="134">
        <f>Z38*100/X38</f>
        <v>108.54006683785755</v>
      </c>
      <c r="AD38" s="134">
        <f>Z38*100/Y38</f>
        <v>99.85947839134019</v>
      </c>
    </row>
    <row r="39" spans="1:30" s="84" customFormat="1" ht="42.75" customHeight="1">
      <c r="A39" s="74"/>
      <c r="B39" s="116"/>
      <c r="C39" s="135"/>
      <c r="D39" s="69"/>
      <c r="E39" s="70"/>
      <c r="F39" s="71"/>
      <c r="G39" s="71"/>
      <c r="H39" s="71"/>
      <c r="I39" s="71"/>
      <c r="J39" s="177" t="s">
        <v>459</v>
      </c>
      <c r="K39" s="177"/>
      <c r="L39" s="177"/>
      <c r="M39" s="177"/>
      <c r="N39" s="50">
        <v>616</v>
      </c>
      <c r="O39" s="4">
        <v>1</v>
      </c>
      <c r="P39" s="4">
        <v>13</v>
      </c>
      <c r="Q39" s="136" t="s">
        <v>21</v>
      </c>
      <c r="R39" s="4">
        <v>86</v>
      </c>
      <c r="S39" s="29" t="s">
        <v>99</v>
      </c>
      <c r="T39" s="4">
        <v>3</v>
      </c>
      <c r="U39" s="141">
        <v>0</v>
      </c>
      <c r="V39" s="50"/>
      <c r="W39" s="139"/>
      <c r="X39" s="73">
        <f>X40+X44</f>
        <v>6619901</v>
      </c>
      <c r="Y39" s="73">
        <f>Y40+Y44</f>
        <v>6795548</v>
      </c>
      <c r="Z39" s="73">
        <f>Z40+Z44</f>
        <v>6785436.97</v>
      </c>
      <c r="AA39" s="134">
        <f t="shared" si="0"/>
        <v>175647</v>
      </c>
      <c r="AB39" s="134">
        <f t="shared" si="1"/>
        <v>99.85121096929932</v>
      </c>
      <c r="AC39" s="134">
        <v>0</v>
      </c>
      <c r="AD39" s="134">
        <f t="shared" si="3"/>
        <v>99.85121096929932</v>
      </c>
    </row>
    <row r="40" spans="1:30" ht="44.25" customHeight="1">
      <c r="A40" s="5"/>
      <c r="B40" s="117"/>
      <c r="C40" s="135"/>
      <c r="D40" s="69"/>
      <c r="E40" s="70"/>
      <c r="F40" s="71"/>
      <c r="G40" s="71"/>
      <c r="H40" s="71"/>
      <c r="I40" s="71"/>
      <c r="J40" s="177" t="s">
        <v>460</v>
      </c>
      <c r="K40" s="177"/>
      <c r="L40" s="177"/>
      <c r="M40" s="177"/>
      <c r="N40" s="50">
        <v>616</v>
      </c>
      <c r="O40" s="4">
        <v>1</v>
      </c>
      <c r="P40" s="4">
        <v>13</v>
      </c>
      <c r="Q40" s="136" t="s">
        <v>21</v>
      </c>
      <c r="R40" s="4">
        <v>86</v>
      </c>
      <c r="S40" s="29" t="s">
        <v>99</v>
      </c>
      <c r="T40" s="4">
        <v>3</v>
      </c>
      <c r="U40" s="141">
        <v>70003</v>
      </c>
      <c r="V40" s="50"/>
      <c r="W40" s="139"/>
      <c r="X40" s="73">
        <f>X41+X42+X43</f>
        <v>6519901</v>
      </c>
      <c r="Y40" s="73">
        <f>Y41+Y42+Y43</f>
        <v>6770548</v>
      </c>
      <c r="Z40" s="73">
        <f>Z41+Z42+Z43</f>
        <v>6760436.97</v>
      </c>
      <c r="AA40" s="134">
        <f t="shared" si="0"/>
        <v>250647</v>
      </c>
      <c r="AB40" s="134">
        <f t="shared" si="1"/>
        <v>99.85066157126424</v>
      </c>
      <c r="AC40" s="134">
        <f t="shared" si="2"/>
        <v>103.68925801173975</v>
      </c>
      <c r="AD40" s="134">
        <f t="shared" si="3"/>
        <v>99.85066157126424</v>
      </c>
    </row>
    <row r="41" spans="1:30" s="84" customFormat="1" ht="37.5" customHeight="1">
      <c r="A41" s="74"/>
      <c r="B41" s="116"/>
      <c r="C41" s="135"/>
      <c r="D41" s="69"/>
      <c r="E41" s="70"/>
      <c r="F41" s="71"/>
      <c r="G41" s="71"/>
      <c r="H41" s="71"/>
      <c r="I41" s="71"/>
      <c r="J41" s="177" t="s">
        <v>381</v>
      </c>
      <c r="K41" s="177"/>
      <c r="L41" s="177"/>
      <c r="M41" s="177"/>
      <c r="N41" s="50">
        <v>616</v>
      </c>
      <c r="O41" s="4">
        <v>1</v>
      </c>
      <c r="P41" s="4">
        <v>13</v>
      </c>
      <c r="Q41" s="136" t="s">
        <v>21</v>
      </c>
      <c r="R41" s="4">
        <v>86</v>
      </c>
      <c r="S41" s="29" t="s">
        <v>99</v>
      </c>
      <c r="T41" s="4">
        <v>3</v>
      </c>
      <c r="U41" s="141">
        <v>70003</v>
      </c>
      <c r="V41" s="50">
        <v>110</v>
      </c>
      <c r="W41" s="139"/>
      <c r="X41" s="73">
        <v>5488900</v>
      </c>
      <c r="Y41" s="73">
        <v>5236717</v>
      </c>
      <c r="Z41" s="73">
        <v>5236717</v>
      </c>
      <c r="AA41" s="134">
        <f t="shared" si="0"/>
        <v>-252183</v>
      </c>
      <c r="AB41" s="134">
        <f t="shared" si="1"/>
        <v>100</v>
      </c>
      <c r="AC41" s="134">
        <f t="shared" si="2"/>
        <v>95.40558217493486</v>
      </c>
      <c r="AD41" s="134">
        <f t="shared" si="3"/>
        <v>100</v>
      </c>
    </row>
    <row r="42" spans="1:30" s="84" customFormat="1" ht="44.25" customHeight="1">
      <c r="A42" s="74"/>
      <c r="B42" s="116"/>
      <c r="C42" s="135"/>
      <c r="D42" s="69"/>
      <c r="E42" s="70"/>
      <c r="F42" s="71"/>
      <c r="G42" s="71"/>
      <c r="H42" s="71"/>
      <c r="I42" s="71"/>
      <c r="J42" s="72"/>
      <c r="K42" s="72"/>
      <c r="L42" s="72"/>
      <c r="M42" s="72" t="s">
        <v>383</v>
      </c>
      <c r="N42" s="50">
        <v>616</v>
      </c>
      <c r="O42" s="4">
        <v>1</v>
      </c>
      <c r="P42" s="4">
        <v>13</v>
      </c>
      <c r="Q42" s="136"/>
      <c r="R42" s="4">
        <v>86</v>
      </c>
      <c r="S42" s="29">
        <v>0</v>
      </c>
      <c r="T42" s="4">
        <v>3</v>
      </c>
      <c r="U42" s="141">
        <v>70003</v>
      </c>
      <c r="V42" s="50">
        <v>240</v>
      </c>
      <c r="W42" s="139"/>
      <c r="X42" s="73">
        <v>1031001</v>
      </c>
      <c r="Y42" s="73">
        <v>1524831</v>
      </c>
      <c r="Z42" s="73">
        <v>1514719.97</v>
      </c>
      <c r="AA42" s="134">
        <f t="shared" si="0"/>
        <v>493830</v>
      </c>
      <c r="AB42" s="134">
        <f t="shared" si="1"/>
        <v>99.33690815572349</v>
      </c>
      <c r="AC42" s="134"/>
      <c r="AD42" s="134">
        <f t="shared" si="3"/>
        <v>99.33690815572349</v>
      </c>
    </row>
    <row r="43" spans="1:30" s="84" customFormat="1" ht="21" customHeight="1">
      <c r="A43" s="74"/>
      <c r="B43" s="116"/>
      <c r="C43" s="135"/>
      <c r="D43" s="69"/>
      <c r="E43" s="70"/>
      <c r="F43" s="71"/>
      <c r="G43" s="71"/>
      <c r="H43" s="71"/>
      <c r="I43" s="71"/>
      <c r="J43" s="72"/>
      <c r="K43" s="72"/>
      <c r="L43" s="72"/>
      <c r="M43" s="72" t="s">
        <v>457</v>
      </c>
      <c r="N43" s="50">
        <v>616</v>
      </c>
      <c r="O43" s="4">
        <v>1</v>
      </c>
      <c r="P43" s="4">
        <v>13</v>
      </c>
      <c r="Q43" s="136"/>
      <c r="R43" s="4">
        <v>86</v>
      </c>
      <c r="S43" s="29">
        <v>0</v>
      </c>
      <c r="T43" s="4">
        <v>3</v>
      </c>
      <c r="U43" s="141">
        <v>70003</v>
      </c>
      <c r="V43" s="50">
        <v>850</v>
      </c>
      <c r="W43" s="139"/>
      <c r="X43" s="73"/>
      <c r="Y43" s="73">
        <v>9000</v>
      </c>
      <c r="Z43" s="73">
        <v>9000</v>
      </c>
      <c r="AA43" s="134">
        <f>Y43-X43</f>
        <v>9000</v>
      </c>
      <c r="AB43" s="134">
        <f t="shared" si="1"/>
        <v>100</v>
      </c>
      <c r="AC43" s="134"/>
      <c r="AD43" s="134">
        <f t="shared" si="3"/>
        <v>100</v>
      </c>
    </row>
    <row r="44" spans="1:30" s="84" customFormat="1" ht="75.75" customHeight="1">
      <c r="A44" s="74"/>
      <c r="B44" s="116"/>
      <c r="C44" s="135"/>
      <c r="D44" s="69"/>
      <c r="E44" s="70"/>
      <c r="F44" s="71"/>
      <c r="G44" s="71"/>
      <c r="H44" s="71"/>
      <c r="I44" s="71"/>
      <c r="J44" s="72"/>
      <c r="K44" s="72"/>
      <c r="L44" s="72"/>
      <c r="M44" s="72" t="s">
        <v>461</v>
      </c>
      <c r="N44" s="50">
        <v>616</v>
      </c>
      <c r="O44" s="4">
        <v>1</v>
      </c>
      <c r="P44" s="4">
        <v>13</v>
      </c>
      <c r="Q44" s="136"/>
      <c r="R44" s="4">
        <v>86</v>
      </c>
      <c r="S44" s="29">
        <v>0</v>
      </c>
      <c r="T44" s="4">
        <v>3</v>
      </c>
      <c r="U44" s="141">
        <v>78888</v>
      </c>
      <c r="V44" s="50"/>
      <c r="W44" s="139"/>
      <c r="X44" s="73">
        <f>X45</f>
        <v>100000</v>
      </c>
      <c r="Y44" s="73">
        <f>Y45</f>
        <v>25000</v>
      </c>
      <c r="Z44" s="73">
        <f>Z45</f>
        <v>25000</v>
      </c>
      <c r="AA44" s="134">
        <f>Y44-X44</f>
        <v>-75000</v>
      </c>
      <c r="AB44" s="134"/>
      <c r="AC44" s="134"/>
      <c r="AD44" s="134"/>
    </row>
    <row r="45" spans="1:30" s="84" customFormat="1" ht="33.75" customHeight="1">
      <c r="A45" s="74"/>
      <c r="B45" s="116"/>
      <c r="C45" s="135"/>
      <c r="D45" s="69"/>
      <c r="E45" s="70"/>
      <c r="F45" s="71"/>
      <c r="G45" s="71"/>
      <c r="H45" s="71"/>
      <c r="I45" s="71"/>
      <c r="J45" s="72"/>
      <c r="K45" s="72"/>
      <c r="L45" s="72"/>
      <c r="M45" s="72" t="s">
        <v>462</v>
      </c>
      <c r="N45" s="50">
        <v>616</v>
      </c>
      <c r="O45" s="4">
        <v>1</v>
      </c>
      <c r="P45" s="4">
        <v>13</v>
      </c>
      <c r="Q45" s="136"/>
      <c r="R45" s="4">
        <v>86</v>
      </c>
      <c r="S45" s="29">
        <v>0</v>
      </c>
      <c r="T45" s="4">
        <v>3</v>
      </c>
      <c r="U45" s="141">
        <v>78888</v>
      </c>
      <c r="V45" s="50">
        <v>110</v>
      </c>
      <c r="W45" s="139"/>
      <c r="X45" s="73">
        <v>100000</v>
      </c>
      <c r="Y45" s="73">
        <v>25000</v>
      </c>
      <c r="Z45" s="73">
        <v>25000</v>
      </c>
      <c r="AA45" s="134">
        <f>Y45-X45</f>
        <v>-75000</v>
      </c>
      <c r="AB45" s="134"/>
      <c r="AC45" s="134"/>
      <c r="AD45" s="134"/>
    </row>
    <row r="46" spans="1:30" s="84" customFormat="1" ht="22.5" customHeight="1">
      <c r="A46" s="74"/>
      <c r="B46" s="116"/>
      <c r="C46" s="135"/>
      <c r="D46" s="69"/>
      <c r="E46" s="70"/>
      <c r="F46" s="71"/>
      <c r="G46" s="71"/>
      <c r="H46" s="71"/>
      <c r="I46" s="71"/>
      <c r="J46" s="177" t="s">
        <v>463</v>
      </c>
      <c r="K46" s="177"/>
      <c r="L46" s="177"/>
      <c r="M46" s="177"/>
      <c r="N46" s="50">
        <v>616</v>
      </c>
      <c r="O46" s="4">
        <v>1</v>
      </c>
      <c r="P46" s="4">
        <v>13</v>
      </c>
      <c r="Q46" s="136" t="s">
        <v>21</v>
      </c>
      <c r="R46" s="4">
        <v>86</v>
      </c>
      <c r="S46" s="29" t="s">
        <v>99</v>
      </c>
      <c r="T46" s="4">
        <v>7</v>
      </c>
      <c r="U46" s="141">
        <v>95555</v>
      </c>
      <c r="V46" s="50">
        <v>850</v>
      </c>
      <c r="W46" s="139"/>
      <c r="X46" s="73"/>
      <c r="Y46" s="73">
        <v>399808</v>
      </c>
      <c r="Z46" s="73">
        <v>399808</v>
      </c>
      <c r="AA46" s="134">
        <f t="shared" si="0"/>
        <v>399808</v>
      </c>
      <c r="AB46" s="134">
        <f t="shared" si="1"/>
        <v>100</v>
      </c>
      <c r="AC46" s="134" t="e">
        <f t="shared" si="2"/>
        <v>#DIV/0!</v>
      </c>
      <c r="AD46" s="134">
        <f t="shared" si="3"/>
        <v>100</v>
      </c>
    </row>
    <row r="47" spans="1:30" ht="23.25" customHeight="1">
      <c r="A47" s="5"/>
      <c r="B47" s="118"/>
      <c r="C47" s="135"/>
      <c r="D47" s="175" t="s">
        <v>117</v>
      </c>
      <c r="E47" s="175"/>
      <c r="F47" s="175"/>
      <c r="G47" s="175"/>
      <c r="H47" s="175"/>
      <c r="I47" s="175"/>
      <c r="J47" s="175"/>
      <c r="K47" s="175"/>
      <c r="L47" s="175"/>
      <c r="M47" s="175"/>
      <c r="N47" s="55">
        <v>616</v>
      </c>
      <c r="O47" s="23">
        <v>2</v>
      </c>
      <c r="P47" s="23" t="s">
        <v>5</v>
      </c>
      <c r="Q47" s="136" t="s">
        <v>5</v>
      </c>
      <c r="R47" s="23" t="s">
        <v>5</v>
      </c>
      <c r="S47" s="137" t="s">
        <v>5</v>
      </c>
      <c r="T47" s="23" t="s">
        <v>5</v>
      </c>
      <c r="U47" s="138" t="s">
        <v>5</v>
      </c>
      <c r="V47" s="55" t="s">
        <v>5</v>
      </c>
      <c r="W47" s="139"/>
      <c r="X47" s="140">
        <f aca="true" t="shared" si="5" ref="X47:Z50">X48</f>
        <v>224842</v>
      </c>
      <c r="Y47" s="140">
        <f t="shared" si="5"/>
        <v>224842</v>
      </c>
      <c r="Z47" s="140">
        <f t="shared" si="5"/>
        <v>224842</v>
      </c>
      <c r="AA47" s="134">
        <f t="shared" si="0"/>
        <v>0</v>
      </c>
      <c r="AB47" s="134">
        <f t="shared" si="1"/>
        <v>100</v>
      </c>
      <c r="AC47" s="134">
        <f t="shared" si="2"/>
        <v>100</v>
      </c>
      <c r="AD47" s="134">
        <f t="shared" si="3"/>
        <v>100</v>
      </c>
    </row>
    <row r="48" spans="1:30" ht="23.25" customHeight="1">
      <c r="A48" s="5"/>
      <c r="B48" s="116"/>
      <c r="C48" s="135"/>
      <c r="D48" s="69"/>
      <c r="E48" s="178" t="s">
        <v>116</v>
      </c>
      <c r="F48" s="178"/>
      <c r="G48" s="178"/>
      <c r="H48" s="178"/>
      <c r="I48" s="178"/>
      <c r="J48" s="178"/>
      <c r="K48" s="178"/>
      <c r="L48" s="178"/>
      <c r="M48" s="178"/>
      <c r="N48" s="50">
        <v>616</v>
      </c>
      <c r="O48" s="4">
        <v>2</v>
      </c>
      <c r="P48" s="4">
        <v>3</v>
      </c>
      <c r="Q48" s="136" t="s">
        <v>5</v>
      </c>
      <c r="R48" s="4" t="s">
        <v>5</v>
      </c>
      <c r="S48" s="29" t="s">
        <v>5</v>
      </c>
      <c r="T48" s="4" t="s">
        <v>5</v>
      </c>
      <c r="U48" s="141" t="s">
        <v>5</v>
      </c>
      <c r="V48" s="50" t="s">
        <v>5</v>
      </c>
      <c r="W48" s="139"/>
      <c r="X48" s="73">
        <f t="shared" si="5"/>
        <v>224842</v>
      </c>
      <c r="Y48" s="73">
        <f t="shared" si="5"/>
        <v>224842</v>
      </c>
      <c r="Z48" s="73">
        <f t="shared" si="5"/>
        <v>224842</v>
      </c>
      <c r="AA48" s="134">
        <f t="shared" si="0"/>
        <v>0</v>
      </c>
      <c r="AB48" s="134">
        <f t="shared" si="1"/>
        <v>100</v>
      </c>
      <c r="AC48" s="134">
        <f t="shared" si="2"/>
        <v>100</v>
      </c>
      <c r="AD48" s="134">
        <f t="shared" si="3"/>
        <v>100</v>
      </c>
    </row>
    <row r="49" spans="1:30" ht="83.25" customHeight="1">
      <c r="A49" s="5"/>
      <c r="B49" s="116"/>
      <c r="C49" s="135"/>
      <c r="D49" s="69"/>
      <c r="E49" s="70"/>
      <c r="F49" s="176" t="s">
        <v>6</v>
      </c>
      <c r="G49" s="176"/>
      <c r="H49" s="176"/>
      <c r="I49" s="176"/>
      <c r="J49" s="176"/>
      <c r="K49" s="176"/>
      <c r="L49" s="176"/>
      <c r="M49" s="176"/>
      <c r="N49" s="50">
        <v>616</v>
      </c>
      <c r="O49" s="4">
        <v>2</v>
      </c>
      <c r="P49" s="4">
        <v>3</v>
      </c>
      <c r="Q49" s="136" t="s">
        <v>7</v>
      </c>
      <c r="R49" s="4" t="s">
        <v>8</v>
      </c>
      <c r="S49" s="29" t="s">
        <v>99</v>
      </c>
      <c r="T49" s="4" t="s">
        <v>98</v>
      </c>
      <c r="U49" s="141" t="s">
        <v>97</v>
      </c>
      <c r="V49" s="50" t="s">
        <v>5</v>
      </c>
      <c r="W49" s="139"/>
      <c r="X49" s="73">
        <f t="shared" si="5"/>
        <v>224842</v>
      </c>
      <c r="Y49" s="73">
        <f t="shared" si="5"/>
        <v>224842</v>
      </c>
      <c r="Z49" s="73">
        <f t="shared" si="5"/>
        <v>224842</v>
      </c>
      <c r="AA49" s="134">
        <f t="shared" si="0"/>
        <v>0</v>
      </c>
      <c r="AB49" s="134">
        <f t="shared" si="1"/>
        <v>100</v>
      </c>
      <c r="AC49" s="134">
        <f t="shared" si="2"/>
        <v>100</v>
      </c>
      <c r="AD49" s="134">
        <f t="shared" si="3"/>
        <v>100</v>
      </c>
    </row>
    <row r="50" spans="1:30" ht="54" customHeight="1">
      <c r="A50" s="5"/>
      <c r="B50" s="116"/>
      <c r="C50" s="135"/>
      <c r="D50" s="69"/>
      <c r="E50" s="70"/>
      <c r="F50" s="71"/>
      <c r="G50" s="71"/>
      <c r="H50" s="176" t="s">
        <v>387</v>
      </c>
      <c r="I50" s="176"/>
      <c r="J50" s="176"/>
      <c r="K50" s="176"/>
      <c r="L50" s="176"/>
      <c r="M50" s="176"/>
      <c r="N50" s="50">
        <v>616</v>
      </c>
      <c r="O50" s="4">
        <v>2</v>
      </c>
      <c r="P50" s="4">
        <v>3</v>
      </c>
      <c r="Q50" s="136" t="s">
        <v>24</v>
      </c>
      <c r="R50" s="4" t="s">
        <v>8</v>
      </c>
      <c r="S50" s="29" t="s">
        <v>99</v>
      </c>
      <c r="T50" s="4" t="s">
        <v>25</v>
      </c>
      <c r="U50" s="141" t="s">
        <v>97</v>
      </c>
      <c r="V50" s="50" t="s">
        <v>5</v>
      </c>
      <c r="W50" s="139"/>
      <c r="X50" s="73">
        <f t="shared" si="5"/>
        <v>224842</v>
      </c>
      <c r="Y50" s="73">
        <f t="shared" si="5"/>
        <v>224842</v>
      </c>
      <c r="Z50" s="73">
        <f t="shared" si="5"/>
        <v>224842</v>
      </c>
      <c r="AA50" s="134">
        <f t="shared" si="0"/>
        <v>0</v>
      </c>
      <c r="AB50" s="134">
        <f t="shared" si="1"/>
        <v>100</v>
      </c>
      <c r="AC50" s="134">
        <f t="shared" si="2"/>
        <v>100</v>
      </c>
      <c r="AD50" s="134">
        <f t="shared" si="3"/>
        <v>100</v>
      </c>
    </row>
    <row r="51" spans="1:30" ht="47.25" customHeight="1">
      <c r="A51" s="5"/>
      <c r="B51" s="116"/>
      <c r="C51" s="135"/>
      <c r="D51" s="69"/>
      <c r="E51" s="70"/>
      <c r="F51" s="71"/>
      <c r="G51" s="71"/>
      <c r="H51" s="71"/>
      <c r="I51" s="176" t="s">
        <v>388</v>
      </c>
      <c r="J51" s="176"/>
      <c r="K51" s="176"/>
      <c r="L51" s="176"/>
      <c r="M51" s="176"/>
      <c r="N51" s="50">
        <v>616</v>
      </c>
      <c r="O51" s="4">
        <v>2</v>
      </c>
      <c r="P51" s="4">
        <v>3</v>
      </c>
      <c r="Q51" s="136" t="s">
        <v>26</v>
      </c>
      <c r="R51" s="4" t="s">
        <v>8</v>
      </c>
      <c r="S51" s="29" t="s">
        <v>99</v>
      </c>
      <c r="T51" s="4" t="s">
        <v>25</v>
      </c>
      <c r="U51" s="141" t="s">
        <v>27</v>
      </c>
      <c r="V51" s="50" t="s">
        <v>5</v>
      </c>
      <c r="W51" s="139"/>
      <c r="X51" s="73">
        <f>X52+X53</f>
        <v>224842</v>
      </c>
      <c r="Y51" s="73">
        <f>Y52+Y53</f>
        <v>224842</v>
      </c>
      <c r="Z51" s="73">
        <f>Z52+Z53</f>
        <v>224842</v>
      </c>
      <c r="AA51" s="134">
        <f t="shared" si="0"/>
        <v>0</v>
      </c>
      <c r="AB51" s="134">
        <f t="shared" si="1"/>
        <v>100</v>
      </c>
      <c r="AC51" s="134">
        <f t="shared" si="2"/>
        <v>100</v>
      </c>
      <c r="AD51" s="134">
        <f t="shared" si="3"/>
        <v>100</v>
      </c>
    </row>
    <row r="52" spans="1:30" ht="35.25" customHeight="1">
      <c r="A52" s="5"/>
      <c r="B52" s="116"/>
      <c r="C52" s="135"/>
      <c r="D52" s="69"/>
      <c r="E52" s="70"/>
      <c r="F52" s="71"/>
      <c r="G52" s="71"/>
      <c r="H52" s="71"/>
      <c r="I52" s="71"/>
      <c r="J52" s="177" t="s">
        <v>381</v>
      </c>
      <c r="K52" s="177"/>
      <c r="L52" s="177"/>
      <c r="M52" s="177"/>
      <c r="N52" s="50">
        <v>616</v>
      </c>
      <c r="O52" s="4">
        <v>2</v>
      </c>
      <c r="P52" s="4">
        <v>3</v>
      </c>
      <c r="Q52" s="136" t="s">
        <v>26</v>
      </c>
      <c r="R52" s="4" t="s">
        <v>8</v>
      </c>
      <c r="S52" s="29" t="s">
        <v>99</v>
      </c>
      <c r="T52" s="4" t="s">
        <v>25</v>
      </c>
      <c r="U52" s="141" t="s">
        <v>27</v>
      </c>
      <c r="V52" s="50" t="s">
        <v>14</v>
      </c>
      <c r="W52" s="139"/>
      <c r="X52" s="73">
        <v>200572</v>
      </c>
      <c r="Y52" s="73">
        <v>224842</v>
      </c>
      <c r="Z52" s="73">
        <v>224842</v>
      </c>
      <c r="AA52" s="134">
        <f t="shared" si="0"/>
        <v>24270</v>
      </c>
      <c r="AB52" s="134">
        <f t="shared" si="1"/>
        <v>100</v>
      </c>
      <c r="AC52" s="134">
        <f t="shared" si="2"/>
        <v>112.10039287637358</v>
      </c>
      <c r="AD52" s="134">
        <f t="shared" si="3"/>
        <v>100</v>
      </c>
    </row>
    <row r="53" spans="1:30" ht="47.25" customHeight="1">
      <c r="A53" s="5"/>
      <c r="B53" s="116"/>
      <c r="C53" s="135"/>
      <c r="D53" s="69"/>
      <c r="E53" s="70"/>
      <c r="F53" s="71"/>
      <c r="G53" s="71"/>
      <c r="H53" s="71"/>
      <c r="I53" s="71"/>
      <c r="J53" s="177" t="s">
        <v>383</v>
      </c>
      <c r="K53" s="177"/>
      <c r="L53" s="177"/>
      <c r="M53" s="177"/>
      <c r="N53" s="50">
        <v>616</v>
      </c>
      <c r="O53" s="4">
        <v>2</v>
      </c>
      <c r="P53" s="4">
        <v>3</v>
      </c>
      <c r="Q53" s="136" t="s">
        <v>26</v>
      </c>
      <c r="R53" s="4" t="s">
        <v>8</v>
      </c>
      <c r="S53" s="29" t="s">
        <v>99</v>
      </c>
      <c r="T53" s="4" t="s">
        <v>25</v>
      </c>
      <c r="U53" s="141" t="s">
        <v>27</v>
      </c>
      <c r="V53" s="50" t="s">
        <v>17</v>
      </c>
      <c r="W53" s="139"/>
      <c r="X53" s="73">
        <v>24270</v>
      </c>
      <c r="Y53" s="73"/>
      <c r="Z53" s="73"/>
      <c r="AA53" s="134">
        <f t="shared" si="0"/>
        <v>-24270</v>
      </c>
      <c r="AB53" s="134" t="e">
        <f t="shared" si="1"/>
        <v>#DIV/0!</v>
      </c>
      <c r="AC53" s="134">
        <f t="shared" si="2"/>
        <v>0</v>
      </c>
      <c r="AD53" s="134" t="e">
        <f t="shared" si="3"/>
        <v>#DIV/0!</v>
      </c>
    </row>
    <row r="54" spans="1:30" ht="31.5" customHeight="1">
      <c r="A54" s="5"/>
      <c r="B54" s="116"/>
      <c r="C54" s="135"/>
      <c r="D54" s="175" t="s">
        <v>115</v>
      </c>
      <c r="E54" s="175"/>
      <c r="F54" s="175"/>
      <c r="G54" s="175"/>
      <c r="H54" s="175"/>
      <c r="I54" s="175"/>
      <c r="J54" s="175"/>
      <c r="K54" s="175"/>
      <c r="L54" s="175"/>
      <c r="M54" s="175"/>
      <c r="N54" s="55">
        <v>616</v>
      </c>
      <c r="O54" s="23">
        <v>3</v>
      </c>
      <c r="P54" s="23" t="s">
        <v>5</v>
      </c>
      <c r="Q54" s="136" t="s">
        <v>5</v>
      </c>
      <c r="R54" s="23" t="s">
        <v>5</v>
      </c>
      <c r="S54" s="137" t="s">
        <v>5</v>
      </c>
      <c r="T54" s="23" t="s">
        <v>5</v>
      </c>
      <c r="U54" s="138" t="s">
        <v>5</v>
      </c>
      <c r="V54" s="55" t="s">
        <v>5</v>
      </c>
      <c r="W54" s="139"/>
      <c r="X54" s="140">
        <f>X55+X59+X65</f>
        <v>222600</v>
      </c>
      <c r="Y54" s="140">
        <f>Y55+Y59+Y65</f>
        <v>447900</v>
      </c>
      <c r="Z54" s="140">
        <f>Z55+Z59+Z65</f>
        <v>447800</v>
      </c>
      <c r="AA54" s="134">
        <f t="shared" si="0"/>
        <v>225300</v>
      </c>
      <c r="AB54" s="134">
        <f t="shared" si="1"/>
        <v>99.97767358785443</v>
      </c>
      <c r="AC54" s="134">
        <f t="shared" si="2"/>
        <v>201.16801437556154</v>
      </c>
      <c r="AD54" s="134">
        <f t="shared" si="3"/>
        <v>99.97767358785443</v>
      </c>
    </row>
    <row r="55" spans="1:30" ht="23.25" customHeight="1">
      <c r="A55" s="5"/>
      <c r="B55" s="116"/>
      <c r="C55" s="135"/>
      <c r="D55" s="69"/>
      <c r="E55" s="178" t="s">
        <v>114</v>
      </c>
      <c r="F55" s="178"/>
      <c r="G55" s="178"/>
      <c r="H55" s="178"/>
      <c r="I55" s="178"/>
      <c r="J55" s="178"/>
      <c r="K55" s="178"/>
      <c r="L55" s="178"/>
      <c r="M55" s="178"/>
      <c r="N55" s="50">
        <v>616</v>
      </c>
      <c r="O55" s="4">
        <v>3</v>
      </c>
      <c r="P55" s="4">
        <v>4</v>
      </c>
      <c r="Q55" s="136" t="s">
        <v>5</v>
      </c>
      <c r="R55" s="4" t="s">
        <v>5</v>
      </c>
      <c r="S55" s="29" t="s">
        <v>5</v>
      </c>
      <c r="T55" s="4" t="s">
        <v>5</v>
      </c>
      <c r="U55" s="141" t="s">
        <v>5</v>
      </c>
      <c r="V55" s="50" t="s">
        <v>5</v>
      </c>
      <c r="W55" s="139"/>
      <c r="X55" s="73">
        <f aca="true" t="shared" si="6" ref="X55:Z57">X56</f>
        <v>17900</v>
      </c>
      <c r="Y55" s="73">
        <f t="shared" si="6"/>
        <v>17900</v>
      </c>
      <c r="Z55" s="73">
        <f t="shared" si="6"/>
        <v>17900</v>
      </c>
      <c r="AA55" s="134">
        <f t="shared" si="0"/>
        <v>0</v>
      </c>
      <c r="AB55" s="134">
        <f t="shared" si="1"/>
        <v>100</v>
      </c>
      <c r="AC55" s="134">
        <f t="shared" si="2"/>
        <v>100</v>
      </c>
      <c r="AD55" s="134">
        <f t="shared" si="3"/>
        <v>100</v>
      </c>
    </row>
    <row r="56" spans="1:30" ht="31.5" customHeight="1">
      <c r="A56" s="5"/>
      <c r="B56" s="116"/>
      <c r="C56" s="135"/>
      <c r="D56" s="69"/>
      <c r="E56" s="70"/>
      <c r="F56" s="176" t="s">
        <v>382</v>
      </c>
      <c r="G56" s="176"/>
      <c r="H56" s="176"/>
      <c r="I56" s="176"/>
      <c r="J56" s="176"/>
      <c r="K56" s="176"/>
      <c r="L56" s="176"/>
      <c r="M56" s="176"/>
      <c r="N56" s="50">
        <v>616</v>
      </c>
      <c r="O56" s="4">
        <v>3</v>
      </c>
      <c r="P56" s="4">
        <v>4</v>
      </c>
      <c r="Q56" s="136" t="s">
        <v>19</v>
      </c>
      <c r="R56" s="4" t="s">
        <v>20</v>
      </c>
      <c r="S56" s="29" t="s">
        <v>99</v>
      </c>
      <c r="T56" s="4" t="s">
        <v>98</v>
      </c>
      <c r="U56" s="141" t="s">
        <v>97</v>
      </c>
      <c r="V56" s="50" t="s">
        <v>5</v>
      </c>
      <c r="W56" s="139"/>
      <c r="X56" s="73">
        <f t="shared" si="6"/>
        <v>17900</v>
      </c>
      <c r="Y56" s="73">
        <f t="shared" si="6"/>
        <v>17900</v>
      </c>
      <c r="Z56" s="73">
        <f t="shared" si="6"/>
        <v>17900</v>
      </c>
      <c r="AA56" s="134">
        <f t="shared" si="0"/>
        <v>0</v>
      </c>
      <c r="AB56" s="134">
        <f t="shared" si="1"/>
        <v>100</v>
      </c>
      <c r="AC56" s="134">
        <f t="shared" si="2"/>
        <v>100</v>
      </c>
      <c r="AD56" s="134">
        <f t="shared" si="3"/>
        <v>100</v>
      </c>
    </row>
    <row r="57" spans="1:30" ht="126" customHeight="1">
      <c r="A57" s="5"/>
      <c r="B57" s="116"/>
      <c r="C57" s="135"/>
      <c r="D57" s="69"/>
      <c r="E57" s="70"/>
      <c r="F57" s="71"/>
      <c r="G57" s="71"/>
      <c r="H57" s="71"/>
      <c r="I57" s="176" t="s">
        <v>28</v>
      </c>
      <c r="J57" s="176"/>
      <c r="K57" s="176"/>
      <c r="L57" s="176"/>
      <c r="M57" s="176"/>
      <c r="N57" s="50">
        <v>616</v>
      </c>
      <c r="O57" s="4">
        <v>3</v>
      </c>
      <c r="P57" s="4">
        <v>4</v>
      </c>
      <c r="Q57" s="136" t="s">
        <v>29</v>
      </c>
      <c r="R57" s="4" t="s">
        <v>20</v>
      </c>
      <c r="S57" s="29" t="s">
        <v>99</v>
      </c>
      <c r="T57" s="4" t="s">
        <v>98</v>
      </c>
      <c r="U57" s="141" t="s">
        <v>30</v>
      </c>
      <c r="V57" s="50" t="s">
        <v>5</v>
      </c>
      <c r="W57" s="139"/>
      <c r="X57" s="73">
        <f t="shared" si="6"/>
        <v>17900</v>
      </c>
      <c r="Y57" s="73">
        <f t="shared" si="6"/>
        <v>17900</v>
      </c>
      <c r="Z57" s="73">
        <f t="shared" si="6"/>
        <v>17900</v>
      </c>
      <c r="AA57" s="134">
        <f t="shared" si="0"/>
        <v>0</v>
      </c>
      <c r="AB57" s="134">
        <f t="shared" si="1"/>
        <v>100</v>
      </c>
      <c r="AC57" s="134">
        <f t="shared" si="2"/>
        <v>100</v>
      </c>
      <c r="AD57" s="134">
        <f t="shared" si="3"/>
        <v>100</v>
      </c>
    </row>
    <row r="58" spans="1:30" ht="47.25" customHeight="1">
      <c r="A58" s="5"/>
      <c r="B58" s="116"/>
      <c r="C58" s="135"/>
      <c r="D58" s="69"/>
      <c r="E58" s="70"/>
      <c r="F58" s="71"/>
      <c r="G58" s="71"/>
      <c r="H58" s="71"/>
      <c r="I58" s="71"/>
      <c r="J58" s="177" t="s">
        <v>383</v>
      </c>
      <c r="K58" s="177"/>
      <c r="L58" s="177"/>
      <c r="M58" s="177"/>
      <c r="N58" s="50">
        <v>616</v>
      </c>
      <c r="O58" s="4">
        <v>3</v>
      </c>
      <c r="P58" s="4">
        <v>4</v>
      </c>
      <c r="Q58" s="136" t="s">
        <v>29</v>
      </c>
      <c r="R58" s="4" t="s">
        <v>20</v>
      </c>
      <c r="S58" s="29" t="s">
        <v>99</v>
      </c>
      <c r="T58" s="4" t="s">
        <v>98</v>
      </c>
      <c r="U58" s="141" t="s">
        <v>30</v>
      </c>
      <c r="V58" s="50" t="s">
        <v>17</v>
      </c>
      <c r="W58" s="139"/>
      <c r="X58" s="73">
        <v>17900</v>
      </c>
      <c r="Y58" s="73">
        <v>17900</v>
      </c>
      <c r="Z58" s="73">
        <v>17900</v>
      </c>
      <c r="AA58" s="134">
        <f t="shared" si="0"/>
        <v>0</v>
      </c>
      <c r="AB58" s="134">
        <f t="shared" si="1"/>
        <v>100</v>
      </c>
      <c r="AC58" s="134">
        <f t="shared" si="2"/>
        <v>100</v>
      </c>
      <c r="AD58" s="134">
        <f t="shared" si="3"/>
        <v>100</v>
      </c>
    </row>
    <row r="59" spans="1:30" ht="25.5" customHeight="1">
      <c r="A59" s="5"/>
      <c r="B59" s="116"/>
      <c r="C59" s="135"/>
      <c r="D59" s="69"/>
      <c r="E59" s="178" t="s">
        <v>112</v>
      </c>
      <c r="F59" s="178"/>
      <c r="G59" s="178"/>
      <c r="H59" s="178"/>
      <c r="I59" s="178"/>
      <c r="J59" s="178"/>
      <c r="K59" s="178"/>
      <c r="L59" s="178"/>
      <c r="M59" s="178"/>
      <c r="N59" s="50">
        <v>616</v>
      </c>
      <c r="O59" s="4">
        <v>3</v>
      </c>
      <c r="P59" s="4">
        <v>10</v>
      </c>
      <c r="Q59" s="136" t="s">
        <v>5</v>
      </c>
      <c r="R59" s="4" t="s">
        <v>5</v>
      </c>
      <c r="S59" s="29" t="s">
        <v>5</v>
      </c>
      <c r="T59" s="4" t="s">
        <v>5</v>
      </c>
      <c r="U59" s="141" t="s">
        <v>5</v>
      </c>
      <c r="V59" s="50" t="s">
        <v>5</v>
      </c>
      <c r="W59" s="139"/>
      <c r="X59" s="73">
        <f aca="true" t="shared" si="7" ref="X59:Z63">X60</f>
        <v>144700</v>
      </c>
      <c r="Y59" s="73">
        <f t="shared" si="7"/>
        <v>370000</v>
      </c>
      <c r="Z59" s="73">
        <f t="shared" si="7"/>
        <v>369900</v>
      </c>
      <c r="AA59" s="134">
        <f t="shared" si="0"/>
        <v>225300</v>
      </c>
      <c r="AB59" s="134">
        <f t="shared" si="1"/>
        <v>99.97297297297297</v>
      </c>
      <c r="AC59" s="134">
        <v>0</v>
      </c>
      <c r="AD59" s="134">
        <f t="shared" si="3"/>
        <v>99.97297297297297</v>
      </c>
    </row>
    <row r="60" spans="1:30" ht="83.25" customHeight="1">
      <c r="A60" s="5"/>
      <c r="B60" s="116"/>
      <c r="C60" s="135"/>
      <c r="D60" s="69"/>
      <c r="E60" s="70"/>
      <c r="F60" s="176" t="s">
        <v>31</v>
      </c>
      <c r="G60" s="176"/>
      <c r="H60" s="176"/>
      <c r="I60" s="176"/>
      <c r="J60" s="176"/>
      <c r="K60" s="176"/>
      <c r="L60" s="176"/>
      <c r="M60" s="176"/>
      <c r="N60" s="50">
        <v>616</v>
      </c>
      <c r="O60" s="4">
        <v>3</v>
      </c>
      <c r="P60" s="4">
        <v>10</v>
      </c>
      <c r="Q60" s="136" t="s">
        <v>32</v>
      </c>
      <c r="R60" s="4" t="s">
        <v>33</v>
      </c>
      <c r="S60" s="29" t="s">
        <v>99</v>
      </c>
      <c r="T60" s="4" t="s">
        <v>98</v>
      </c>
      <c r="U60" s="141" t="s">
        <v>97</v>
      </c>
      <c r="V60" s="50" t="s">
        <v>5</v>
      </c>
      <c r="W60" s="139"/>
      <c r="X60" s="73">
        <f t="shared" si="7"/>
        <v>144700</v>
      </c>
      <c r="Y60" s="73">
        <f t="shared" si="7"/>
        <v>370000</v>
      </c>
      <c r="Z60" s="73">
        <f t="shared" si="7"/>
        <v>369900</v>
      </c>
      <c r="AA60" s="134">
        <f t="shared" si="0"/>
        <v>225300</v>
      </c>
      <c r="AB60" s="134">
        <f t="shared" si="1"/>
        <v>99.97297297297297</v>
      </c>
      <c r="AC60" s="134">
        <v>0</v>
      </c>
      <c r="AD60" s="134">
        <f t="shared" si="3"/>
        <v>99.97297297297297</v>
      </c>
    </row>
    <row r="61" spans="1:30" ht="23.25" customHeight="1">
      <c r="A61" s="5"/>
      <c r="B61" s="116"/>
      <c r="C61" s="135"/>
      <c r="D61" s="69"/>
      <c r="E61" s="70"/>
      <c r="F61" s="71"/>
      <c r="G61" s="176" t="s">
        <v>34</v>
      </c>
      <c r="H61" s="176"/>
      <c r="I61" s="176"/>
      <c r="J61" s="176"/>
      <c r="K61" s="176"/>
      <c r="L61" s="176"/>
      <c r="M61" s="176"/>
      <c r="N61" s="50">
        <v>616</v>
      </c>
      <c r="O61" s="4">
        <v>3</v>
      </c>
      <c r="P61" s="4">
        <v>10</v>
      </c>
      <c r="Q61" s="136" t="s">
        <v>35</v>
      </c>
      <c r="R61" s="4" t="s">
        <v>33</v>
      </c>
      <c r="S61" s="29" t="s">
        <v>36</v>
      </c>
      <c r="T61" s="4" t="s">
        <v>98</v>
      </c>
      <c r="U61" s="141" t="s">
        <v>97</v>
      </c>
      <c r="V61" s="50" t="s">
        <v>5</v>
      </c>
      <c r="W61" s="139"/>
      <c r="X61" s="73">
        <f t="shared" si="7"/>
        <v>144700</v>
      </c>
      <c r="Y61" s="73">
        <f t="shared" si="7"/>
        <v>370000</v>
      </c>
      <c r="Z61" s="73">
        <f t="shared" si="7"/>
        <v>369900</v>
      </c>
      <c r="AA61" s="134">
        <f t="shared" si="0"/>
        <v>225300</v>
      </c>
      <c r="AB61" s="134">
        <f t="shared" si="1"/>
        <v>99.97297297297297</v>
      </c>
      <c r="AC61" s="134">
        <v>0</v>
      </c>
      <c r="AD61" s="134">
        <f t="shared" si="3"/>
        <v>99.97297297297297</v>
      </c>
    </row>
    <row r="62" spans="1:30" ht="47.25" customHeight="1">
      <c r="A62" s="5"/>
      <c r="B62" s="116"/>
      <c r="C62" s="135"/>
      <c r="D62" s="69"/>
      <c r="E62" s="70"/>
      <c r="F62" s="71"/>
      <c r="G62" s="71"/>
      <c r="H62" s="176" t="s">
        <v>37</v>
      </c>
      <c r="I62" s="176"/>
      <c r="J62" s="176"/>
      <c r="K62" s="176"/>
      <c r="L62" s="176"/>
      <c r="M62" s="176"/>
      <c r="N62" s="50">
        <v>616</v>
      </c>
      <c r="O62" s="4">
        <v>3</v>
      </c>
      <c r="P62" s="4">
        <v>10</v>
      </c>
      <c r="Q62" s="136" t="s">
        <v>38</v>
      </c>
      <c r="R62" s="4" t="s">
        <v>33</v>
      </c>
      <c r="S62" s="29" t="s">
        <v>36</v>
      </c>
      <c r="T62" s="4" t="s">
        <v>11</v>
      </c>
      <c r="U62" s="141" t="s">
        <v>97</v>
      </c>
      <c r="V62" s="50" t="s">
        <v>5</v>
      </c>
      <c r="W62" s="139"/>
      <c r="X62" s="73">
        <f t="shared" si="7"/>
        <v>144700</v>
      </c>
      <c r="Y62" s="73">
        <f t="shared" si="7"/>
        <v>370000</v>
      </c>
      <c r="Z62" s="73">
        <f t="shared" si="7"/>
        <v>369900</v>
      </c>
      <c r="AA62" s="134">
        <f t="shared" si="0"/>
        <v>225300</v>
      </c>
      <c r="AB62" s="134">
        <f t="shared" si="1"/>
        <v>99.97297297297297</v>
      </c>
      <c r="AC62" s="134">
        <v>0</v>
      </c>
      <c r="AD62" s="134">
        <f t="shared" si="3"/>
        <v>99.97297297297297</v>
      </c>
    </row>
    <row r="63" spans="1:30" ht="47.25" customHeight="1">
      <c r="A63" s="5"/>
      <c r="B63" s="116"/>
      <c r="C63" s="135"/>
      <c r="D63" s="69"/>
      <c r="E63" s="70"/>
      <c r="F63" s="71"/>
      <c r="G63" s="71"/>
      <c r="H63" s="71"/>
      <c r="I63" s="176" t="s">
        <v>39</v>
      </c>
      <c r="J63" s="176"/>
      <c r="K63" s="176"/>
      <c r="L63" s="176"/>
      <c r="M63" s="176"/>
      <c r="N63" s="50">
        <v>616</v>
      </c>
      <c r="O63" s="4">
        <v>3</v>
      </c>
      <c r="P63" s="4">
        <v>10</v>
      </c>
      <c r="Q63" s="136" t="s">
        <v>40</v>
      </c>
      <c r="R63" s="4" t="s">
        <v>33</v>
      </c>
      <c r="S63" s="29" t="s">
        <v>36</v>
      </c>
      <c r="T63" s="4" t="s">
        <v>11</v>
      </c>
      <c r="U63" s="141" t="s">
        <v>41</v>
      </c>
      <c r="V63" s="50" t="s">
        <v>5</v>
      </c>
      <c r="W63" s="139"/>
      <c r="X63" s="73">
        <f t="shared" si="7"/>
        <v>144700</v>
      </c>
      <c r="Y63" s="73">
        <f t="shared" si="7"/>
        <v>370000</v>
      </c>
      <c r="Z63" s="73">
        <f t="shared" si="7"/>
        <v>369900</v>
      </c>
      <c r="AA63" s="134">
        <f t="shared" si="0"/>
        <v>225300</v>
      </c>
      <c r="AB63" s="134">
        <f t="shared" si="1"/>
        <v>99.97297297297297</v>
      </c>
      <c r="AC63" s="134">
        <v>0</v>
      </c>
      <c r="AD63" s="134">
        <f t="shared" si="3"/>
        <v>99.97297297297297</v>
      </c>
    </row>
    <row r="64" spans="1:30" ht="47.25" customHeight="1">
      <c r="A64" s="5"/>
      <c r="B64" s="116"/>
      <c r="C64" s="135"/>
      <c r="D64" s="69"/>
      <c r="E64" s="70"/>
      <c r="F64" s="71"/>
      <c r="G64" s="71"/>
      <c r="H64" s="71"/>
      <c r="I64" s="71"/>
      <c r="J64" s="177" t="s">
        <v>383</v>
      </c>
      <c r="K64" s="177"/>
      <c r="L64" s="177"/>
      <c r="M64" s="177"/>
      <c r="N64" s="50">
        <v>616</v>
      </c>
      <c r="O64" s="4">
        <v>3</v>
      </c>
      <c r="P64" s="4">
        <v>10</v>
      </c>
      <c r="Q64" s="136" t="s">
        <v>40</v>
      </c>
      <c r="R64" s="4" t="s">
        <v>33</v>
      </c>
      <c r="S64" s="29" t="s">
        <v>36</v>
      </c>
      <c r="T64" s="4" t="s">
        <v>11</v>
      </c>
      <c r="U64" s="141" t="s">
        <v>41</v>
      </c>
      <c r="V64" s="50" t="s">
        <v>17</v>
      </c>
      <c r="W64" s="139"/>
      <c r="X64" s="73">
        <v>144700</v>
      </c>
      <c r="Y64" s="73">
        <v>370000</v>
      </c>
      <c r="Z64" s="73">
        <v>369900</v>
      </c>
      <c r="AA64" s="134">
        <f t="shared" si="0"/>
        <v>225300</v>
      </c>
      <c r="AB64" s="134">
        <f t="shared" si="1"/>
        <v>99.97297297297297</v>
      </c>
      <c r="AC64" s="134">
        <v>0</v>
      </c>
      <c r="AD64" s="134">
        <f t="shared" si="3"/>
        <v>99.97297297297297</v>
      </c>
    </row>
    <row r="65" spans="1:30" ht="33" customHeight="1">
      <c r="A65" s="5"/>
      <c r="B65" s="116"/>
      <c r="C65" s="135"/>
      <c r="D65" s="69"/>
      <c r="E65" s="70"/>
      <c r="F65" s="71"/>
      <c r="G65" s="71"/>
      <c r="H65" s="71"/>
      <c r="I65" s="71"/>
      <c r="J65" s="72"/>
      <c r="K65" s="72"/>
      <c r="L65" s="72"/>
      <c r="M65" s="72" t="s">
        <v>382</v>
      </c>
      <c r="N65" s="50">
        <v>616</v>
      </c>
      <c r="O65" s="4">
        <v>3</v>
      </c>
      <c r="P65" s="4">
        <v>14</v>
      </c>
      <c r="Q65" s="136"/>
      <c r="R65" s="4"/>
      <c r="S65" s="29"/>
      <c r="T65" s="4"/>
      <c r="U65" s="141"/>
      <c r="V65" s="50"/>
      <c r="W65" s="139"/>
      <c r="X65" s="73">
        <f aca="true" t="shared" si="8" ref="X65:Z66">X66</f>
        <v>60000</v>
      </c>
      <c r="Y65" s="73">
        <f t="shared" si="8"/>
        <v>60000</v>
      </c>
      <c r="Z65" s="73">
        <f t="shared" si="8"/>
        <v>60000</v>
      </c>
      <c r="AA65" s="134"/>
      <c r="AB65" s="134">
        <v>100</v>
      </c>
      <c r="AC65" s="134">
        <v>100</v>
      </c>
      <c r="AD65" s="134">
        <v>100</v>
      </c>
    </row>
    <row r="66" spans="1:30" ht="59.25" customHeight="1">
      <c r="A66" s="5"/>
      <c r="B66" s="116"/>
      <c r="C66" s="135"/>
      <c r="D66" s="69"/>
      <c r="E66" s="70"/>
      <c r="F66" s="71"/>
      <c r="G66" s="71"/>
      <c r="H66" s="71"/>
      <c r="I66" s="71"/>
      <c r="J66" s="72"/>
      <c r="K66" s="72"/>
      <c r="L66" s="72"/>
      <c r="M66" s="72" t="s">
        <v>464</v>
      </c>
      <c r="N66" s="50">
        <v>616</v>
      </c>
      <c r="O66" s="4">
        <v>3</v>
      </c>
      <c r="P66" s="4">
        <v>14</v>
      </c>
      <c r="Q66" s="136"/>
      <c r="R66" s="4">
        <v>75</v>
      </c>
      <c r="S66" s="29">
        <v>0</v>
      </c>
      <c r="T66" s="4">
        <v>0</v>
      </c>
      <c r="U66" s="141">
        <v>90003</v>
      </c>
      <c r="V66" s="50"/>
      <c r="W66" s="139"/>
      <c r="X66" s="73">
        <f t="shared" si="8"/>
        <v>60000</v>
      </c>
      <c r="Y66" s="73">
        <f t="shared" si="8"/>
        <v>60000</v>
      </c>
      <c r="Z66" s="73">
        <f t="shared" si="8"/>
        <v>60000</v>
      </c>
      <c r="AA66" s="134"/>
      <c r="AB66" s="134">
        <v>100</v>
      </c>
      <c r="AC66" s="134">
        <v>100</v>
      </c>
      <c r="AD66" s="134">
        <v>100</v>
      </c>
    </row>
    <row r="67" spans="1:30" ht="47.25" customHeight="1">
      <c r="A67" s="5"/>
      <c r="B67" s="116"/>
      <c r="C67" s="135"/>
      <c r="D67" s="69"/>
      <c r="E67" s="70"/>
      <c r="F67" s="71"/>
      <c r="G67" s="71"/>
      <c r="H67" s="71"/>
      <c r="I67" s="71"/>
      <c r="J67" s="72"/>
      <c r="K67" s="72"/>
      <c r="L67" s="72"/>
      <c r="M67" s="72" t="s">
        <v>383</v>
      </c>
      <c r="N67" s="50">
        <v>616</v>
      </c>
      <c r="O67" s="4">
        <v>3</v>
      </c>
      <c r="P67" s="4">
        <v>14</v>
      </c>
      <c r="Q67" s="136"/>
      <c r="R67" s="4">
        <v>75</v>
      </c>
      <c r="S67" s="29">
        <v>0</v>
      </c>
      <c r="T67" s="4">
        <v>0</v>
      </c>
      <c r="U67" s="141">
        <v>90003</v>
      </c>
      <c r="V67" s="50">
        <v>240</v>
      </c>
      <c r="W67" s="139"/>
      <c r="X67" s="73">
        <v>60000</v>
      </c>
      <c r="Y67" s="73">
        <v>60000</v>
      </c>
      <c r="Z67" s="73">
        <v>60000</v>
      </c>
      <c r="AA67" s="134"/>
      <c r="AB67" s="134">
        <v>100</v>
      </c>
      <c r="AC67" s="134">
        <v>100</v>
      </c>
      <c r="AD67" s="134">
        <v>100</v>
      </c>
    </row>
    <row r="68" spans="1:30" ht="23.25" customHeight="1">
      <c r="A68" s="5"/>
      <c r="B68" s="116"/>
      <c r="C68" s="135"/>
      <c r="D68" s="175" t="s">
        <v>111</v>
      </c>
      <c r="E68" s="175"/>
      <c r="F68" s="175"/>
      <c r="G68" s="175"/>
      <c r="H68" s="175"/>
      <c r="I68" s="175"/>
      <c r="J68" s="175"/>
      <c r="K68" s="175"/>
      <c r="L68" s="175"/>
      <c r="M68" s="175"/>
      <c r="N68" s="55">
        <v>616</v>
      </c>
      <c r="O68" s="23">
        <v>4</v>
      </c>
      <c r="P68" s="23" t="s">
        <v>5</v>
      </c>
      <c r="Q68" s="136" t="s">
        <v>5</v>
      </c>
      <c r="R68" s="23" t="s">
        <v>5</v>
      </c>
      <c r="S68" s="137" t="s">
        <v>5</v>
      </c>
      <c r="T68" s="23" t="s">
        <v>5</v>
      </c>
      <c r="U68" s="138" t="s">
        <v>5</v>
      </c>
      <c r="V68" s="55" t="s">
        <v>5</v>
      </c>
      <c r="W68" s="139"/>
      <c r="X68" s="140">
        <f>X69+X78</f>
        <v>1963613</v>
      </c>
      <c r="Y68" s="140">
        <f>Y69+Y78</f>
        <v>2792748.16</v>
      </c>
      <c r="Z68" s="140">
        <f>Z69+Z78</f>
        <v>1824845.13</v>
      </c>
      <c r="AA68" s="134">
        <f t="shared" si="0"/>
        <v>829135.1600000001</v>
      </c>
      <c r="AB68" s="134">
        <f t="shared" si="1"/>
        <v>65.34227311065527</v>
      </c>
      <c r="AC68" s="134">
        <f t="shared" si="2"/>
        <v>92.93303364766886</v>
      </c>
      <c r="AD68" s="134">
        <f t="shared" si="3"/>
        <v>65.34227311065527</v>
      </c>
    </row>
    <row r="69" spans="1:30" ht="23.25" customHeight="1">
      <c r="A69" s="5"/>
      <c r="B69" s="116"/>
      <c r="C69" s="135"/>
      <c r="D69" s="69"/>
      <c r="E69" s="178" t="s">
        <v>110</v>
      </c>
      <c r="F69" s="178"/>
      <c r="G69" s="178"/>
      <c r="H69" s="178"/>
      <c r="I69" s="178"/>
      <c r="J69" s="178"/>
      <c r="K69" s="178"/>
      <c r="L69" s="178"/>
      <c r="M69" s="178"/>
      <c r="N69" s="50">
        <v>616</v>
      </c>
      <c r="O69" s="4">
        <v>4</v>
      </c>
      <c r="P69" s="4">
        <v>9</v>
      </c>
      <c r="Q69" s="136" t="s">
        <v>5</v>
      </c>
      <c r="R69" s="4" t="s">
        <v>5</v>
      </c>
      <c r="S69" s="29" t="s">
        <v>5</v>
      </c>
      <c r="T69" s="4" t="s">
        <v>5</v>
      </c>
      <c r="U69" s="141" t="s">
        <v>5</v>
      </c>
      <c r="V69" s="50" t="s">
        <v>5</v>
      </c>
      <c r="W69" s="139"/>
      <c r="X69" s="73">
        <f aca="true" t="shared" si="9" ref="X69:Z70">X70</f>
        <v>1933613</v>
      </c>
      <c r="Y69" s="73">
        <f t="shared" si="9"/>
        <v>2736748.16</v>
      </c>
      <c r="Z69" s="73">
        <f t="shared" si="9"/>
        <v>1768845.13</v>
      </c>
      <c r="AA69" s="134">
        <f t="shared" si="0"/>
        <v>803135.1600000001</v>
      </c>
      <c r="AB69" s="134">
        <f t="shared" si="1"/>
        <v>64.6330983556777</v>
      </c>
      <c r="AC69" s="134">
        <f t="shared" si="2"/>
        <v>91.47875660744937</v>
      </c>
      <c r="AD69" s="134">
        <f t="shared" si="3"/>
        <v>64.6330983556777</v>
      </c>
    </row>
    <row r="70" spans="1:30" ht="78.75" customHeight="1">
      <c r="A70" s="5"/>
      <c r="B70" s="116"/>
      <c r="C70" s="135"/>
      <c r="D70" s="69"/>
      <c r="E70" s="70"/>
      <c r="F70" s="176" t="s">
        <v>31</v>
      </c>
      <c r="G70" s="176"/>
      <c r="H70" s="176"/>
      <c r="I70" s="176"/>
      <c r="J70" s="176"/>
      <c r="K70" s="176"/>
      <c r="L70" s="176"/>
      <c r="M70" s="176"/>
      <c r="N70" s="50">
        <v>616</v>
      </c>
      <c r="O70" s="4">
        <v>4</v>
      </c>
      <c r="P70" s="4">
        <v>9</v>
      </c>
      <c r="Q70" s="136" t="s">
        <v>32</v>
      </c>
      <c r="R70" s="4" t="s">
        <v>33</v>
      </c>
      <c r="S70" s="29" t="s">
        <v>99</v>
      </c>
      <c r="T70" s="4" t="s">
        <v>98</v>
      </c>
      <c r="U70" s="141" t="s">
        <v>97</v>
      </c>
      <c r="V70" s="50" t="s">
        <v>5</v>
      </c>
      <c r="W70" s="139"/>
      <c r="X70" s="73">
        <f t="shared" si="9"/>
        <v>1933613</v>
      </c>
      <c r="Y70" s="73">
        <f t="shared" si="9"/>
        <v>2736748.16</v>
      </c>
      <c r="Z70" s="73">
        <f t="shared" si="9"/>
        <v>1768845.13</v>
      </c>
      <c r="AA70" s="134">
        <f t="shared" si="0"/>
        <v>803135.1600000001</v>
      </c>
      <c r="AB70" s="134">
        <f t="shared" si="1"/>
        <v>64.6330983556777</v>
      </c>
      <c r="AC70" s="134">
        <f t="shared" si="2"/>
        <v>91.47875660744937</v>
      </c>
      <c r="AD70" s="134">
        <f t="shared" si="3"/>
        <v>64.6330983556777</v>
      </c>
    </row>
    <row r="71" spans="1:30" ht="23.25" customHeight="1">
      <c r="A71" s="5"/>
      <c r="B71" s="116"/>
      <c r="C71" s="135"/>
      <c r="D71" s="69"/>
      <c r="E71" s="70"/>
      <c r="F71" s="71"/>
      <c r="G71" s="176" t="s">
        <v>42</v>
      </c>
      <c r="H71" s="176"/>
      <c r="I71" s="176"/>
      <c r="J71" s="176"/>
      <c r="K71" s="176"/>
      <c r="L71" s="176"/>
      <c r="M71" s="176"/>
      <c r="N71" s="50">
        <v>616</v>
      </c>
      <c r="O71" s="4">
        <v>4</v>
      </c>
      <c r="P71" s="4">
        <v>9</v>
      </c>
      <c r="Q71" s="136" t="s">
        <v>43</v>
      </c>
      <c r="R71" s="4" t="s">
        <v>33</v>
      </c>
      <c r="S71" s="29" t="s">
        <v>44</v>
      </c>
      <c r="T71" s="4" t="s">
        <v>98</v>
      </c>
      <c r="U71" s="141" t="s">
        <v>97</v>
      </c>
      <c r="V71" s="50" t="s">
        <v>5</v>
      </c>
      <c r="W71" s="139"/>
      <c r="X71" s="73">
        <f>X72+X75</f>
        <v>1933613</v>
      </c>
      <c r="Y71" s="73">
        <f>Y72+Y75</f>
        <v>2736748.16</v>
      </c>
      <c r="Z71" s="73">
        <f>Z72+Z75</f>
        <v>1768845.13</v>
      </c>
      <c r="AA71" s="134">
        <f t="shared" si="0"/>
        <v>803135.1600000001</v>
      </c>
      <c r="AB71" s="134">
        <f t="shared" si="1"/>
        <v>64.6330983556777</v>
      </c>
      <c r="AC71" s="134">
        <f t="shared" si="2"/>
        <v>91.47875660744937</v>
      </c>
      <c r="AD71" s="134">
        <f t="shared" si="3"/>
        <v>64.6330983556777</v>
      </c>
    </row>
    <row r="72" spans="1:30" ht="47.25" customHeight="1">
      <c r="A72" s="5"/>
      <c r="B72" s="116"/>
      <c r="C72" s="135"/>
      <c r="D72" s="69"/>
      <c r="E72" s="70"/>
      <c r="F72" s="71"/>
      <c r="G72" s="71"/>
      <c r="H72" s="176" t="s">
        <v>45</v>
      </c>
      <c r="I72" s="176"/>
      <c r="J72" s="176"/>
      <c r="K72" s="176"/>
      <c r="L72" s="176"/>
      <c r="M72" s="176"/>
      <c r="N72" s="50">
        <v>616</v>
      </c>
      <c r="O72" s="4">
        <v>4</v>
      </c>
      <c r="P72" s="4">
        <v>9</v>
      </c>
      <c r="Q72" s="136" t="s">
        <v>46</v>
      </c>
      <c r="R72" s="4" t="s">
        <v>33</v>
      </c>
      <c r="S72" s="29" t="s">
        <v>44</v>
      </c>
      <c r="T72" s="4" t="s">
        <v>47</v>
      </c>
      <c r="U72" s="141" t="s">
        <v>97</v>
      </c>
      <c r="V72" s="50" t="s">
        <v>5</v>
      </c>
      <c r="W72" s="139"/>
      <c r="X72" s="73">
        <f>X73</f>
        <v>1633613</v>
      </c>
      <c r="Y72" s="73">
        <f>Y73</f>
        <v>700746.01</v>
      </c>
      <c r="Z72" s="73">
        <v>0</v>
      </c>
      <c r="AA72" s="134">
        <f t="shared" si="0"/>
        <v>-932866.99</v>
      </c>
      <c r="AB72" s="134">
        <f t="shared" si="1"/>
        <v>0</v>
      </c>
      <c r="AC72" s="134">
        <f t="shared" si="2"/>
        <v>0</v>
      </c>
      <c r="AD72" s="134">
        <f t="shared" si="3"/>
        <v>0</v>
      </c>
    </row>
    <row r="73" spans="1:30" ht="31.5" customHeight="1">
      <c r="A73" s="5"/>
      <c r="B73" s="116"/>
      <c r="C73" s="135"/>
      <c r="D73" s="69"/>
      <c r="E73" s="70"/>
      <c r="F73" s="71"/>
      <c r="G73" s="71"/>
      <c r="H73" s="71"/>
      <c r="I73" s="176" t="s">
        <v>389</v>
      </c>
      <c r="J73" s="176"/>
      <c r="K73" s="176"/>
      <c r="L73" s="176"/>
      <c r="M73" s="176"/>
      <c r="N73" s="50">
        <v>616</v>
      </c>
      <c r="O73" s="4">
        <v>4</v>
      </c>
      <c r="P73" s="4">
        <v>9</v>
      </c>
      <c r="Q73" s="136" t="s">
        <v>48</v>
      </c>
      <c r="R73" s="4" t="s">
        <v>33</v>
      </c>
      <c r="S73" s="29" t="s">
        <v>44</v>
      </c>
      <c r="T73" s="4" t="s">
        <v>47</v>
      </c>
      <c r="U73" s="141" t="s">
        <v>49</v>
      </c>
      <c r="V73" s="50" t="s">
        <v>5</v>
      </c>
      <c r="W73" s="139"/>
      <c r="X73" s="73">
        <f>X74</f>
        <v>1633613</v>
      </c>
      <c r="Y73" s="73">
        <f>Y74</f>
        <v>700746.01</v>
      </c>
      <c r="Z73" s="73">
        <v>0</v>
      </c>
      <c r="AA73" s="134">
        <f t="shared" si="0"/>
        <v>-932866.99</v>
      </c>
      <c r="AB73" s="134">
        <f t="shared" si="1"/>
        <v>0</v>
      </c>
      <c r="AC73" s="134">
        <f t="shared" si="2"/>
        <v>0</v>
      </c>
      <c r="AD73" s="134">
        <f t="shared" si="3"/>
        <v>0</v>
      </c>
    </row>
    <row r="74" spans="1:30" ht="47.25" customHeight="1">
      <c r="A74" s="5"/>
      <c r="B74" s="116"/>
      <c r="C74" s="135"/>
      <c r="D74" s="69"/>
      <c r="E74" s="70"/>
      <c r="F74" s="71"/>
      <c r="G74" s="71"/>
      <c r="H74" s="71"/>
      <c r="I74" s="71"/>
      <c r="J74" s="177" t="s">
        <v>383</v>
      </c>
      <c r="K74" s="177"/>
      <c r="L74" s="177"/>
      <c r="M74" s="177"/>
      <c r="N74" s="50">
        <v>616</v>
      </c>
      <c r="O74" s="4">
        <v>4</v>
      </c>
      <c r="P74" s="4">
        <v>9</v>
      </c>
      <c r="Q74" s="136" t="s">
        <v>48</v>
      </c>
      <c r="R74" s="4" t="s">
        <v>33</v>
      </c>
      <c r="S74" s="29" t="s">
        <v>44</v>
      </c>
      <c r="T74" s="4" t="s">
        <v>47</v>
      </c>
      <c r="U74" s="141" t="s">
        <v>49</v>
      </c>
      <c r="V74" s="50" t="s">
        <v>17</v>
      </c>
      <c r="W74" s="139"/>
      <c r="X74" s="73">
        <v>1633613</v>
      </c>
      <c r="Y74" s="73">
        <v>700746.01</v>
      </c>
      <c r="Z74" s="73">
        <v>0</v>
      </c>
      <c r="AA74" s="134">
        <f t="shared" si="0"/>
        <v>-932866.99</v>
      </c>
      <c r="AB74" s="134">
        <f t="shared" si="1"/>
        <v>0</v>
      </c>
      <c r="AC74" s="134">
        <f t="shared" si="2"/>
        <v>0</v>
      </c>
      <c r="AD74" s="134">
        <f t="shared" si="3"/>
        <v>0</v>
      </c>
    </row>
    <row r="75" spans="1:30" ht="47.25" customHeight="1">
      <c r="A75" s="5"/>
      <c r="B75" s="116"/>
      <c r="C75" s="135"/>
      <c r="D75" s="69"/>
      <c r="E75" s="70"/>
      <c r="F75" s="71"/>
      <c r="G75" s="71"/>
      <c r="H75" s="176" t="s">
        <v>50</v>
      </c>
      <c r="I75" s="176"/>
      <c r="J75" s="176"/>
      <c r="K75" s="176"/>
      <c r="L75" s="176"/>
      <c r="M75" s="176"/>
      <c r="N75" s="50">
        <v>616</v>
      </c>
      <c r="O75" s="4">
        <v>4</v>
      </c>
      <c r="P75" s="4">
        <v>9</v>
      </c>
      <c r="Q75" s="136" t="s">
        <v>51</v>
      </c>
      <c r="R75" s="4" t="s">
        <v>33</v>
      </c>
      <c r="S75" s="29" t="s">
        <v>44</v>
      </c>
      <c r="T75" s="4" t="s">
        <v>52</v>
      </c>
      <c r="U75" s="141" t="s">
        <v>97</v>
      </c>
      <c r="V75" s="50" t="s">
        <v>5</v>
      </c>
      <c r="W75" s="139"/>
      <c r="X75" s="73">
        <f aca="true" t="shared" si="10" ref="X75:Z76">X76</f>
        <v>300000</v>
      </c>
      <c r="Y75" s="73">
        <f t="shared" si="10"/>
        <v>2036002.15</v>
      </c>
      <c r="Z75" s="73">
        <f t="shared" si="10"/>
        <v>1768845.13</v>
      </c>
      <c r="AA75" s="134">
        <f t="shared" si="0"/>
        <v>1736002.15</v>
      </c>
      <c r="AB75" s="134">
        <f t="shared" si="1"/>
        <v>86.87835275615991</v>
      </c>
      <c r="AC75" s="134">
        <f t="shared" si="2"/>
        <v>589.6150433333333</v>
      </c>
      <c r="AD75" s="134">
        <f t="shared" si="3"/>
        <v>86.87835275615991</v>
      </c>
    </row>
    <row r="76" spans="1:30" ht="31.5" customHeight="1">
      <c r="A76" s="5"/>
      <c r="B76" s="116"/>
      <c r="C76" s="135"/>
      <c r="D76" s="69"/>
      <c r="E76" s="70"/>
      <c r="F76" s="71"/>
      <c r="G76" s="71"/>
      <c r="H76" s="71"/>
      <c r="I76" s="176" t="s">
        <v>390</v>
      </c>
      <c r="J76" s="176"/>
      <c r="K76" s="176"/>
      <c r="L76" s="176"/>
      <c r="M76" s="176"/>
      <c r="N76" s="50">
        <v>616</v>
      </c>
      <c r="O76" s="4">
        <v>4</v>
      </c>
      <c r="P76" s="4">
        <v>9</v>
      </c>
      <c r="Q76" s="136" t="s">
        <v>53</v>
      </c>
      <c r="R76" s="4" t="s">
        <v>33</v>
      </c>
      <c r="S76" s="29" t="s">
        <v>44</v>
      </c>
      <c r="T76" s="4" t="s">
        <v>52</v>
      </c>
      <c r="U76" s="141" t="s">
        <v>54</v>
      </c>
      <c r="V76" s="50" t="s">
        <v>5</v>
      </c>
      <c r="W76" s="139"/>
      <c r="X76" s="73">
        <f t="shared" si="10"/>
        <v>300000</v>
      </c>
      <c r="Y76" s="73">
        <f t="shared" si="10"/>
        <v>2036002.15</v>
      </c>
      <c r="Z76" s="73">
        <f t="shared" si="10"/>
        <v>1768845.13</v>
      </c>
      <c r="AA76" s="134">
        <f t="shared" si="0"/>
        <v>1736002.15</v>
      </c>
      <c r="AB76" s="134">
        <f t="shared" si="1"/>
        <v>86.87835275615991</v>
      </c>
      <c r="AC76" s="134">
        <f t="shared" si="2"/>
        <v>589.6150433333333</v>
      </c>
      <c r="AD76" s="134">
        <f t="shared" si="3"/>
        <v>86.87835275615991</v>
      </c>
    </row>
    <row r="77" spans="1:30" ht="47.25" customHeight="1">
      <c r="A77" s="5"/>
      <c r="B77" s="116"/>
      <c r="C77" s="135"/>
      <c r="D77" s="69"/>
      <c r="E77" s="70"/>
      <c r="F77" s="71"/>
      <c r="G77" s="71"/>
      <c r="H77" s="71"/>
      <c r="I77" s="71"/>
      <c r="J77" s="177" t="s">
        <v>383</v>
      </c>
      <c r="K77" s="177"/>
      <c r="L77" s="177"/>
      <c r="M77" s="177"/>
      <c r="N77" s="50">
        <v>616</v>
      </c>
      <c r="O77" s="4">
        <v>4</v>
      </c>
      <c r="P77" s="4">
        <v>9</v>
      </c>
      <c r="Q77" s="136" t="s">
        <v>53</v>
      </c>
      <c r="R77" s="4" t="s">
        <v>33</v>
      </c>
      <c r="S77" s="29" t="s">
        <v>44</v>
      </c>
      <c r="T77" s="4" t="s">
        <v>52</v>
      </c>
      <c r="U77" s="141" t="s">
        <v>54</v>
      </c>
      <c r="V77" s="50" t="s">
        <v>17</v>
      </c>
      <c r="W77" s="139"/>
      <c r="X77" s="73">
        <v>300000</v>
      </c>
      <c r="Y77" s="73">
        <v>2036002.15</v>
      </c>
      <c r="Z77" s="73">
        <v>1768845.13</v>
      </c>
      <c r="AA77" s="134">
        <f t="shared" si="0"/>
        <v>1736002.15</v>
      </c>
      <c r="AB77" s="134">
        <f t="shared" si="1"/>
        <v>86.87835275615991</v>
      </c>
      <c r="AC77" s="134">
        <f t="shared" si="2"/>
        <v>589.6150433333333</v>
      </c>
      <c r="AD77" s="134">
        <f t="shared" si="3"/>
        <v>86.87835275615991</v>
      </c>
    </row>
    <row r="78" spans="1:30" ht="77.25" customHeight="1">
      <c r="A78" s="5"/>
      <c r="B78" s="116"/>
      <c r="C78" s="135"/>
      <c r="D78" s="69"/>
      <c r="E78" s="70"/>
      <c r="F78" s="71"/>
      <c r="G78" s="71"/>
      <c r="H78" s="71"/>
      <c r="I78" s="71"/>
      <c r="J78" s="72"/>
      <c r="K78" s="72"/>
      <c r="L78" s="72"/>
      <c r="M78" s="72" t="s">
        <v>465</v>
      </c>
      <c r="N78" s="50">
        <v>616</v>
      </c>
      <c r="O78" s="4">
        <v>4</v>
      </c>
      <c r="P78" s="4">
        <v>12</v>
      </c>
      <c r="Q78" s="136"/>
      <c r="R78" s="4"/>
      <c r="S78" s="29"/>
      <c r="T78" s="4"/>
      <c r="U78" s="141"/>
      <c r="V78" s="50"/>
      <c r="W78" s="139"/>
      <c r="X78" s="73">
        <f aca="true" t="shared" si="11" ref="X78:AA80">X79</f>
        <v>30000</v>
      </c>
      <c r="Y78" s="73">
        <f t="shared" si="11"/>
        <v>56000</v>
      </c>
      <c r="Z78" s="73">
        <f t="shared" si="11"/>
        <v>56000</v>
      </c>
      <c r="AA78" s="134">
        <f t="shared" si="11"/>
        <v>26000</v>
      </c>
      <c r="AB78" s="134">
        <v>100</v>
      </c>
      <c r="AC78" s="134">
        <v>186.66</v>
      </c>
      <c r="AD78" s="134">
        <v>100</v>
      </c>
    </row>
    <row r="79" spans="1:30" ht="34.5" customHeight="1">
      <c r="A79" s="5"/>
      <c r="B79" s="116"/>
      <c r="C79" s="135"/>
      <c r="D79" s="69"/>
      <c r="E79" s="70"/>
      <c r="F79" s="71"/>
      <c r="G79" s="71"/>
      <c r="H79" s="71"/>
      <c r="I79" s="71"/>
      <c r="J79" s="72"/>
      <c r="K79" s="72"/>
      <c r="L79" s="72"/>
      <c r="M79" s="72" t="s">
        <v>466</v>
      </c>
      <c r="N79" s="50">
        <v>616</v>
      </c>
      <c r="O79" s="4">
        <v>4</v>
      </c>
      <c r="P79" s="4">
        <v>12</v>
      </c>
      <c r="Q79" s="136"/>
      <c r="R79" s="4">
        <v>85</v>
      </c>
      <c r="S79" s="29">
        <v>0</v>
      </c>
      <c r="T79" s="4">
        <v>0</v>
      </c>
      <c r="U79" s="141">
        <v>0</v>
      </c>
      <c r="V79" s="50"/>
      <c r="W79" s="139"/>
      <c r="X79" s="73">
        <f t="shared" si="11"/>
        <v>30000</v>
      </c>
      <c r="Y79" s="73">
        <f t="shared" si="11"/>
        <v>56000</v>
      </c>
      <c r="Z79" s="73">
        <f t="shared" si="11"/>
        <v>56000</v>
      </c>
      <c r="AA79" s="134">
        <f t="shared" si="11"/>
        <v>26000</v>
      </c>
      <c r="AB79" s="134">
        <v>100</v>
      </c>
      <c r="AC79" s="134">
        <v>186.66</v>
      </c>
      <c r="AD79" s="134">
        <v>100</v>
      </c>
    </row>
    <row r="80" spans="1:30" ht="33" customHeight="1">
      <c r="A80" s="5"/>
      <c r="B80" s="116"/>
      <c r="C80" s="135"/>
      <c r="D80" s="69"/>
      <c r="E80" s="70"/>
      <c r="F80" s="71"/>
      <c r="G80" s="71"/>
      <c r="H80" s="71"/>
      <c r="I80" s="71"/>
      <c r="J80" s="72"/>
      <c r="K80" s="72"/>
      <c r="L80" s="72"/>
      <c r="M80" s="72" t="s">
        <v>467</v>
      </c>
      <c r="N80" s="50">
        <v>616</v>
      </c>
      <c r="O80" s="4">
        <v>4</v>
      </c>
      <c r="P80" s="4">
        <v>12</v>
      </c>
      <c r="Q80" s="136"/>
      <c r="R80" s="4">
        <v>85</v>
      </c>
      <c r="S80" s="29">
        <v>1</v>
      </c>
      <c r="T80" s="4">
        <v>2</v>
      </c>
      <c r="U80" s="141">
        <v>90044</v>
      </c>
      <c r="V80" s="50"/>
      <c r="W80" s="139"/>
      <c r="X80" s="73">
        <f t="shared" si="11"/>
        <v>30000</v>
      </c>
      <c r="Y80" s="73">
        <f t="shared" si="11"/>
        <v>56000</v>
      </c>
      <c r="Z80" s="73">
        <f t="shared" si="11"/>
        <v>56000</v>
      </c>
      <c r="AA80" s="134">
        <f t="shared" si="11"/>
        <v>26000</v>
      </c>
      <c r="AB80" s="134">
        <v>100</v>
      </c>
      <c r="AC80" s="134">
        <v>186.66</v>
      </c>
      <c r="AD80" s="134">
        <v>100</v>
      </c>
    </row>
    <row r="81" spans="1:30" ht="47.25" customHeight="1">
      <c r="A81" s="5"/>
      <c r="B81" s="116"/>
      <c r="C81" s="135"/>
      <c r="D81" s="69"/>
      <c r="E81" s="70"/>
      <c r="F81" s="71"/>
      <c r="G81" s="71"/>
      <c r="H81" s="71"/>
      <c r="I81" s="71"/>
      <c r="J81" s="72"/>
      <c r="K81" s="72"/>
      <c r="L81" s="72"/>
      <c r="M81" s="72" t="s">
        <v>383</v>
      </c>
      <c r="N81" s="50">
        <v>616</v>
      </c>
      <c r="O81" s="4">
        <v>4</v>
      </c>
      <c r="P81" s="4">
        <v>12</v>
      </c>
      <c r="Q81" s="136"/>
      <c r="R81" s="4">
        <v>85</v>
      </c>
      <c r="S81" s="29">
        <v>1</v>
      </c>
      <c r="T81" s="4">
        <v>2</v>
      </c>
      <c r="U81" s="141">
        <v>90044</v>
      </c>
      <c r="V81" s="50">
        <v>240</v>
      </c>
      <c r="W81" s="139"/>
      <c r="X81" s="73">
        <v>30000</v>
      </c>
      <c r="Y81" s="73">
        <v>56000</v>
      </c>
      <c r="Z81" s="73">
        <v>56000</v>
      </c>
      <c r="AA81" s="134">
        <f>Y81-X81</f>
        <v>26000</v>
      </c>
      <c r="AB81" s="134">
        <v>100</v>
      </c>
      <c r="AC81" s="134">
        <v>186.66</v>
      </c>
      <c r="AD81" s="134">
        <v>100</v>
      </c>
    </row>
    <row r="82" spans="1:30" ht="31.5" customHeight="1">
      <c r="A82" s="5"/>
      <c r="B82" s="116"/>
      <c r="C82" s="135"/>
      <c r="D82" s="175" t="s">
        <v>108</v>
      </c>
      <c r="E82" s="175"/>
      <c r="F82" s="175"/>
      <c r="G82" s="175"/>
      <c r="H82" s="175"/>
      <c r="I82" s="175"/>
      <c r="J82" s="175"/>
      <c r="K82" s="175"/>
      <c r="L82" s="175"/>
      <c r="M82" s="175"/>
      <c r="N82" s="50">
        <v>616</v>
      </c>
      <c r="O82" s="23">
        <v>5</v>
      </c>
      <c r="P82" s="23" t="s">
        <v>5</v>
      </c>
      <c r="Q82" s="136" t="s">
        <v>5</v>
      </c>
      <c r="R82" s="23" t="s">
        <v>5</v>
      </c>
      <c r="S82" s="137" t="s">
        <v>5</v>
      </c>
      <c r="T82" s="23" t="s">
        <v>5</v>
      </c>
      <c r="U82" s="138" t="s">
        <v>5</v>
      </c>
      <c r="V82" s="55" t="s">
        <v>5</v>
      </c>
      <c r="W82" s="139"/>
      <c r="X82" s="140">
        <f>X83+X92+X102</f>
        <v>2552650</v>
      </c>
      <c r="Y82" s="140">
        <f>Y83+Y92+Y102</f>
        <v>52605252.92</v>
      </c>
      <c r="Z82" s="140">
        <f>Z83+Z92+Z102</f>
        <v>4356621.5600000005</v>
      </c>
      <c r="AA82" s="134">
        <f t="shared" si="0"/>
        <v>50052602.92</v>
      </c>
      <c r="AB82" s="134">
        <f t="shared" si="1"/>
        <v>8.281723436679183</v>
      </c>
      <c r="AC82" s="134">
        <f t="shared" si="2"/>
        <v>170.67054081053027</v>
      </c>
      <c r="AD82" s="134">
        <f t="shared" si="3"/>
        <v>8.281723436679183</v>
      </c>
    </row>
    <row r="83" spans="1:30" ht="23.25" customHeight="1">
      <c r="A83" s="5"/>
      <c r="B83" s="116"/>
      <c r="C83" s="135"/>
      <c r="D83" s="69"/>
      <c r="E83" s="178" t="s">
        <v>107</v>
      </c>
      <c r="F83" s="178"/>
      <c r="G83" s="178"/>
      <c r="H83" s="178"/>
      <c r="I83" s="178"/>
      <c r="J83" s="178"/>
      <c r="K83" s="178"/>
      <c r="L83" s="178"/>
      <c r="M83" s="178"/>
      <c r="N83" s="50">
        <v>616</v>
      </c>
      <c r="O83" s="4">
        <v>5</v>
      </c>
      <c r="P83" s="4">
        <v>1</v>
      </c>
      <c r="Q83" s="136" t="s">
        <v>5</v>
      </c>
      <c r="R83" s="4" t="s">
        <v>5</v>
      </c>
      <c r="S83" s="29" t="s">
        <v>5</v>
      </c>
      <c r="T83" s="4" t="s">
        <v>5</v>
      </c>
      <c r="U83" s="141" t="s">
        <v>5</v>
      </c>
      <c r="V83" s="50" t="s">
        <v>5</v>
      </c>
      <c r="W83" s="139"/>
      <c r="X83" s="73">
        <f aca="true" t="shared" si="12" ref="X83:Z84">X84</f>
        <v>3111</v>
      </c>
      <c r="Y83" s="73">
        <f t="shared" si="12"/>
        <v>48271733.5</v>
      </c>
      <c r="Z83" s="73">
        <f t="shared" si="12"/>
        <v>28529.28</v>
      </c>
      <c r="AA83" s="134">
        <f t="shared" si="0"/>
        <v>48268622.5</v>
      </c>
      <c r="AB83" s="134">
        <v>0</v>
      </c>
      <c r="AC83" s="134">
        <f t="shared" si="2"/>
        <v>917.0453230472517</v>
      </c>
      <c r="AD83" s="134">
        <v>0</v>
      </c>
    </row>
    <row r="84" spans="1:30" ht="74.25" customHeight="1">
      <c r="A84" s="5"/>
      <c r="B84" s="116"/>
      <c r="C84" s="135"/>
      <c r="D84" s="69"/>
      <c r="E84" s="70"/>
      <c r="F84" s="70"/>
      <c r="G84" s="70"/>
      <c r="H84" s="70"/>
      <c r="I84" s="70"/>
      <c r="J84" s="70"/>
      <c r="K84" s="70"/>
      <c r="L84" s="70"/>
      <c r="M84" s="70" t="s">
        <v>465</v>
      </c>
      <c r="N84" s="50">
        <v>616</v>
      </c>
      <c r="O84" s="4">
        <v>5</v>
      </c>
      <c r="P84" s="4">
        <v>1</v>
      </c>
      <c r="Q84" s="136"/>
      <c r="R84" s="4">
        <v>85</v>
      </c>
      <c r="S84" s="29">
        <v>0</v>
      </c>
      <c r="T84" s="4">
        <v>0</v>
      </c>
      <c r="U84" s="141">
        <v>0</v>
      </c>
      <c r="V84" s="50"/>
      <c r="W84" s="139"/>
      <c r="X84" s="73">
        <f t="shared" si="12"/>
        <v>3111</v>
      </c>
      <c r="Y84" s="73">
        <f t="shared" si="12"/>
        <v>48271733.5</v>
      </c>
      <c r="Z84" s="73">
        <f t="shared" si="12"/>
        <v>28529.28</v>
      </c>
      <c r="AA84" s="134">
        <f>AA85</f>
        <v>48268622.5</v>
      </c>
      <c r="AB84" s="134">
        <v>0.06</v>
      </c>
      <c r="AC84" s="134">
        <v>917.05</v>
      </c>
      <c r="AD84" s="134">
        <v>0.06</v>
      </c>
    </row>
    <row r="85" spans="1:30" ht="23.25" customHeight="1">
      <c r="A85" s="5"/>
      <c r="B85" s="116"/>
      <c r="C85" s="135"/>
      <c r="D85" s="69"/>
      <c r="E85" s="70"/>
      <c r="F85" s="70"/>
      <c r="G85" s="70"/>
      <c r="H85" s="70"/>
      <c r="I85" s="70"/>
      <c r="J85" s="70"/>
      <c r="K85" s="70"/>
      <c r="L85" s="70"/>
      <c r="M85" s="70" t="s">
        <v>468</v>
      </c>
      <c r="N85" s="50">
        <v>616</v>
      </c>
      <c r="O85" s="4">
        <v>5</v>
      </c>
      <c r="P85" s="4">
        <v>1</v>
      </c>
      <c r="Q85" s="136"/>
      <c r="R85" s="4">
        <v>85</v>
      </c>
      <c r="S85" s="29">
        <v>4</v>
      </c>
      <c r="T85" s="4">
        <v>0</v>
      </c>
      <c r="U85" s="141">
        <v>0</v>
      </c>
      <c r="V85" s="50"/>
      <c r="W85" s="139"/>
      <c r="X85" s="73">
        <f>X86+X89</f>
        <v>3111</v>
      </c>
      <c r="Y85" s="73">
        <f>Y86+Y89</f>
        <v>48271733.5</v>
      </c>
      <c r="Z85" s="73">
        <f>Z86+Z89</f>
        <v>28529.28</v>
      </c>
      <c r="AA85" s="134">
        <f>Y85-X85</f>
        <v>48268622.5</v>
      </c>
      <c r="AB85" s="134">
        <v>0.06</v>
      </c>
      <c r="AC85" s="134">
        <v>917.05</v>
      </c>
      <c r="AD85" s="134">
        <v>0.06</v>
      </c>
    </row>
    <row r="86" spans="1:30" ht="28.5" customHeight="1">
      <c r="A86" s="5"/>
      <c r="B86" s="116"/>
      <c r="C86" s="135"/>
      <c r="D86" s="69"/>
      <c r="E86" s="70"/>
      <c r="F86" s="70"/>
      <c r="G86" s="70"/>
      <c r="H86" s="70"/>
      <c r="I86" s="70"/>
      <c r="J86" s="70"/>
      <c r="K86" s="70"/>
      <c r="L86" s="70"/>
      <c r="M86" s="70" t="s">
        <v>469</v>
      </c>
      <c r="N86" s="50">
        <v>616</v>
      </c>
      <c r="O86" s="4">
        <v>5</v>
      </c>
      <c r="P86" s="4">
        <v>1</v>
      </c>
      <c r="Q86" s="136"/>
      <c r="R86" s="4">
        <v>85</v>
      </c>
      <c r="S86" s="29">
        <v>4</v>
      </c>
      <c r="T86" s="4">
        <v>1</v>
      </c>
      <c r="U86" s="141">
        <v>0</v>
      </c>
      <c r="V86" s="50"/>
      <c r="W86" s="139"/>
      <c r="X86" s="73">
        <f aca="true" t="shared" si="13" ref="X86:AA87">X87</f>
        <v>0</v>
      </c>
      <c r="Y86" s="73">
        <f t="shared" si="13"/>
        <v>48243185.7</v>
      </c>
      <c r="Z86" s="73">
        <f t="shared" si="13"/>
        <v>0</v>
      </c>
      <c r="AA86" s="134">
        <f t="shared" si="13"/>
        <v>48243185.7</v>
      </c>
      <c r="AB86" s="134">
        <v>0</v>
      </c>
      <c r="AC86" s="134">
        <v>0</v>
      </c>
      <c r="AD86" s="134">
        <v>0</v>
      </c>
    </row>
    <row r="87" spans="1:30" ht="30" customHeight="1">
      <c r="A87" s="5"/>
      <c r="B87" s="116"/>
      <c r="C87" s="135"/>
      <c r="D87" s="69"/>
      <c r="E87" s="70"/>
      <c r="F87" s="70"/>
      <c r="G87" s="70"/>
      <c r="H87" s="70"/>
      <c r="I87" s="70"/>
      <c r="J87" s="70"/>
      <c r="K87" s="70"/>
      <c r="L87" s="70"/>
      <c r="M87" s="70" t="s">
        <v>470</v>
      </c>
      <c r="N87" s="50">
        <v>616</v>
      </c>
      <c r="O87" s="4">
        <v>5</v>
      </c>
      <c r="P87" s="4">
        <v>1</v>
      </c>
      <c r="Q87" s="136"/>
      <c r="R87" s="4">
        <v>85</v>
      </c>
      <c r="S87" s="29">
        <v>4</v>
      </c>
      <c r="T87" s="4">
        <v>1</v>
      </c>
      <c r="U87" s="141" t="s">
        <v>445</v>
      </c>
      <c r="V87" s="50"/>
      <c r="W87" s="139"/>
      <c r="X87" s="73">
        <f t="shared" si="13"/>
        <v>0</v>
      </c>
      <c r="Y87" s="73">
        <f t="shared" si="13"/>
        <v>48243185.7</v>
      </c>
      <c r="Z87" s="73">
        <f t="shared" si="13"/>
        <v>0</v>
      </c>
      <c r="AA87" s="134">
        <f t="shared" si="13"/>
        <v>48243185.7</v>
      </c>
      <c r="AB87" s="134">
        <v>0</v>
      </c>
      <c r="AC87" s="134">
        <v>0</v>
      </c>
      <c r="AD87" s="134">
        <v>0</v>
      </c>
    </row>
    <row r="88" spans="1:30" ht="23.25" customHeight="1">
      <c r="A88" s="5"/>
      <c r="B88" s="116"/>
      <c r="C88" s="135"/>
      <c r="D88" s="69"/>
      <c r="E88" s="70"/>
      <c r="F88" s="70"/>
      <c r="G88" s="70"/>
      <c r="H88" s="70"/>
      <c r="I88" s="70"/>
      <c r="J88" s="70"/>
      <c r="K88" s="70"/>
      <c r="L88" s="70"/>
      <c r="M88" s="70" t="s">
        <v>471</v>
      </c>
      <c r="O88" s="4">
        <v>5</v>
      </c>
      <c r="P88" s="4">
        <v>1</v>
      </c>
      <c r="Q88" s="136"/>
      <c r="R88" s="4">
        <v>85</v>
      </c>
      <c r="S88" s="29">
        <v>4</v>
      </c>
      <c r="T88" s="4">
        <v>1</v>
      </c>
      <c r="U88" s="141" t="s">
        <v>445</v>
      </c>
      <c r="V88" s="50">
        <v>410</v>
      </c>
      <c r="W88" s="139"/>
      <c r="X88" s="73"/>
      <c r="Y88" s="73">
        <v>48243185.7</v>
      </c>
      <c r="Z88" s="73"/>
      <c r="AA88" s="134">
        <f>Y88-X88</f>
        <v>48243185.7</v>
      </c>
      <c r="AB88" s="134">
        <v>0</v>
      </c>
      <c r="AC88" s="134">
        <v>0</v>
      </c>
      <c r="AD88" s="134">
        <v>0</v>
      </c>
    </row>
    <row r="89" spans="1:30" ht="31.5" customHeight="1">
      <c r="A89" s="5"/>
      <c r="B89" s="116"/>
      <c r="C89" s="135"/>
      <c r="D89" s="69"/>
      <c r="E89" s="70"/>
      <c r="F89" s="71"/>
      <c r="G89" s="71"/>
      <c r="H89" s="176" t="s">
        <v>56</v>
      </c>
      <c r="I89" s="176"/>
      <c r="J89" s="176"/>
      <c r="K89" s="176"/>
      <c r="L89" s="176"/>
      <c r="M89" s="176"/>
      <c r="N89" s="50">
        <v>616</v>
      </c>
      <c r="O89" s="4">
        <v>5</v>
      </c>
      <c r="P89" s="4">
        <v>1</v>
      </c>
      <c r="Q89" s="136" t="s">
        <v>57</v>
      </c>
      <c r="R89" s="4" t="s">
        <v>33</v>
      </c>
      <c r="S89" s="29" t="s">
        <v>55</v>
      </c>
      <c r="T89" s="4">
        <v>2</v>
      </c>
      <c r="U89" s="141" t="s">
        <v>97</v>
      </c>
      <c r="V89" s="50" t="s">
        <v>5</v>
      </c>
      <c r="W89" s="139"/>
      <c r="X89" s="73">
        <f aca="true" t="shared" si="14" ref="X89:Z90">X90</f>
        <v>3111</v>
      </c>
      <c r="Y89" s="73">
        <f t="shared" si="14"/>
        <v>28547.8</v>
      </c>
      <c r="Z89" s="73">
        <f t="shared" si="14"/>
        <v>28529.28</v>
      </c>
      <c r="AA89" s="134">
        <f t="shared" si="0"/>
        <v>25436.8</v>
      </c>
      <c r="AB89" s="134">
        <v>0</v>
      </c>
      <c r="AC89" s="134">
        <f t="shared" si="2"/>
        <v>917.0453230472517</v>
      </c>
      <c r="AD89" s="134">
        <v>0</v>
      </c>
    </row>
    <row r="90" spans="1:30" ht="23.25" customHeight="1">
      <c r="A90" s="5"/>
      <c r="B90" s="116"/>
      <c r="C90" s="135"/>
      <c r="D90" s="69"/>
      <c r="E90" s="70"/>
      <c r="F90" s="71"/>
      <c r="G90" s="71"/>
      <c r="H90" s="71"/>
      <c r="I90" s="176" t="s">
        <v>59</v>
      </c>
      <c r="J90" s="176"/>
      <c r="K90" s="176"/>
      <c r="L90" s="176"/>
      <c r="M90" s="176"/>
      <c r="N90" s="50">
        <v>616</v>
      </c>
      <c r="O90" s="4">
        <v>5</v>
      </c>
      <c r="P90" s="4">
        <v>1</v>
      </c>
      <c r="Q90" s="136" t="s">
        <v>60</v>
      </c>
      <c r="R90" s="4" t="s">
        <v>33</v>
      </c>
      <c r="S90" s="29" t="s">
        <v>55</v>
      </c>
      <c r="T90" s="4" t="s">
        <v>58</v>
      </c>
      <c r="U90" s="141" t="s">
        <v>61</v>
      </c>
      <c r="V90" s="50" t="s">
        <v>5</v>
      </c>
      <c r="W90" s="139"/>
      <c r="X90" s="73">
        <f t="shared" si="14"/>
        <v>3111</v>
      </c>
      <c r="Y90" s="73">
        <f t="shared" si="14"/>
        <v>28547.8</v>
      </c>
      <c r="Z90" s="73">
        <f t="shared" si="14"/>
        <v>28529.28</v>
      </c>
      <c r="AA90" s="134">
        <f t="shared" si="0"/>
        <v>25436.8</v>
      </c>
      <c r="AB90" s="134">
        <v>0</v>
      </c>
      <c r="AC90" s="134">
        <f t="shared" si="2"/>
        <v>917.0453230472517</v>
      </c>
      <c r="AD90" s="134">
        <v>0</v>
      </c>
    </row>
    <row r="91" spans="1:30" ht="47.25" customHeight="1">
      <c r="A91" s="5"/>
      <c r="B91" s="116"/>
      <c r="C91" s="135"/>
      <c r="D91" s="69"/>
      <c r="E91" s="70"/>
      <c r="F91" s="71"/>
      <c r="G91" s="71"/>
      <c r="H91" s="71"/>
      <c r="I91" s="71"/>
      <c r="J91" s="177" t="s">
        <v>383</v>
      </c>
      <c r="K91" s="177"/>
      <c r="L91" s="177"/>
      <c r="M91" s="177"/>
      <c r="N91" s="50">
        <v>616</v>
      </c>
      <c r="O91" s="4">
        <v>5</v>
      </c>
      <c r="P91" s="4">
        <v>1</v>
      </c>
      <c r="Q91" s="136" t="s">
        <v>60</v>
      </c>
      <c r="R91" s="4" t="s">
        <v>33</v>
      </c>
      <c r="S91" s="29" t="s">
        <v>55</v>
      </c>
      <c r="T91" s="4" t="s">
        <v>58</v>
      </c>
      <c r="U91" s="141" t="s">
        <v>61</v>
      </c>
      <c r="V91" s="50" t="s">
        <v>17</v>
      </c>
      <c r="W91" s="139"/>
      <c r="X91" s="73">
        <v>3111</v>
      </c>
      <c r="Y91" s="73">
        <v>28547.8</v>
      </c>
      <c r="Z91" s="73">
        <v>28529.28</v>
      </c>
      <c r="AA91" s="134">
        <f t="shared" si="0"/>
        <v>25436.8</v>
      </c>
      <c r="AB91" s="134">
        <v>0</v>
      </c>
      <c r="AC91" s="134">
        <f t="shared" si="2"/>
        <v>917.0453230472517</v>
      </c>
      <c r="AD91" s="134">
        <v>0</v>
      </c>
    </row>
    <row r="92" spans="1:30" ht="25.5" customHeight="1">
      <c r="A92" s="5"/>
      <c r="B92" s="116"/>
      <c r="C92" s="135"/>
      <c r="D92" s="69"/>
      <c r="E92" s="70"/>
      <c r="F92" s="71"/>
      <c r="G92" s="71"/>
      <c r="H92" s="71"/>
      <c r="I92" s="71"/>
      <c r="J92" s="72"/>
      <c r="K92" s="72"/>
      <c r="L92" s="72"/>
      <c r="M92" s="72" t="s">
        <v>106</v>
      </c>
      <c r="N92" s="50">
        <v>616</v>
      </c>
      <c r="O92" s="4">
        <v>5</v>
      </c>
      <c r="P92" s="4">
        <v>2</v>
      </c>
      <c r="Q92" s="136"/>
      <c r="R92" s="4"/>
      <c r="S92" s="29"/>
      <c r="T92" s="4"/>
      <c r="U92" s="141"/>
      <c r="V92" s="50"/>
      <c r="W92" s="139"/>
      <c r="X92" s="73">
        <f>X93</f>
        <v>688000</v>
      </c>
      <c r="Y92" s="73">
        <f>Y93</f>
        <v>2286122.5</v>
      </c>
      <c r="Z92" s="73">
        <f>Z93</f>
        <v>2280696.74</v>
      </c>
      <c r="AA92" s="134">
        <f>AA93</f>
        <v>1598122.5</v>
      </c>
      <c r="AB92" s="134">
        <v>99.76</v>
      </c>
      <c r="AC92" s="134">
        <v>331.5</v>
      </c>
      <c r="AD92" s="134">
        <v>99.76</v>
      </c>
    </row>
    <row r="93" spans="1:30" ht="75" customHeight="1">
      <c r="A93" s="5"/>
      <c r="B93" s="116"/>
      <c r="C93" s="135"/>
      <c r="D93" s="69"/>
      <c r="E93" s="70"/>
      <c r="F93" s="71"/>
      <c r="G93" s="71"/>
      <c r="H93" s="71"/>
      <c r="I93" s="71"/>
      <c r="J93" s="72"/>
      <c r="K93" s="72"/>
      <c r="L93" s="72"/>
      <c r="M93" s="72" t="s">
        <v>465</v>
      </c>
      <c r="N93" s="50">
        <v>616</v>
      </c>
      <c r="O93" s="4">
        <v>5</v>
      </c>
      <c r="P93" s="4">
        <v>2</v>
      </c>
      <c r="Q93" s="136"/>
      <c r="R93" s="4">
        <v>85</v>
      </c>
      <c r="S93" s="29">
        <v>0</v>
      </c>
      <c r="T93" s="4">
        <v>0</v>
      </c>
      <c r="U93" s="141">
        <v>0</v>
      </c>
      <c r="V93" s="50"/>
      <c r="W93" s="139"/>
      <c r="X93" s="73">
        <f>X94+X98</f>
        <v>688000</v>
      </c>
      <c r="Y93" s="73">
        <f>Y94+Y98</f>
        <v>2286122.5</v>
      </c>
      <c r="Z93" s="73">
        <f>Z94+Z98</f>
        <v>2280696.74</v>
      </c>
      <c r="AA93" s="134">
        <f>Y93-X93</f>
        <v>1598122.5</v>
      </c>
      <c r="AB93" s="134">
        <v>99.76</v>
      </c>
      <c r="AC93" s="134">
        <v>331.5</v>
      </c>
      <c r="AD93" s="134">
        <v>99.76</v>
      </c>
    </row>
    <row r="94" spans="1:30" ht="47.25" customHeight="1">
      <c r="A94" s="5"/>
      <c r="B94" s="116"/>
      <c r="C94" s="135"/>
      <c r="D94" s="69"/>
      <c r="E94" s="70"/>
      <c r="F94" s="71"/>
      <c r="G94" s="71"/>
      <c r="H94" s="71"/>
      <c r="I94" s="71"/>
      <c r="J94" s="72"/>
      <c r="K94" s="72"/>
      <c r="L94" s="72"/>
      <c r="M94" s="72" t="s">
        <v>472</v>
      </c>
      <c r="N94" s="50">
        <v>616</v>
      </c>
      <c r="O94" s="4">
        <v>5</v>
      </c>
      <c r="P94" s="4">
        <v>2</v>
      </c>
      <c r="Q94" s="136"/>
      <c r="R94" s="4">
        <v>85</v>
      </c>
      <c r="S94" s="29">
        <v>5</v>
      </c>
      <c r="T94" s="4">
        <v>0</v>
      </c>
      <c r="U94" s="141">
        <v>0</v>
      </c>
      <c r="V94" s="50"/>
      <c r="W94" s="139"/>
      <c r="X94" s="73">
        <f aca="true" t="shared" si="15" ref="X94:AA96">X95</f>
        <v>688000</v>
      </c>
      <c r="Y94" s="73">
        <f t="shared" si="15"/>
        <v>1286322.5</v>
      </c>
      <c r="Z94" s="73">
        <f t="shared" si="15"/>
        <v>1286322.5</v>
      </c>
      <c r="AA94" s="134">
        <f t="shared" si="15"/>
        <v>598322.5</v>
      </c>
      <c r="AB94" s="134">
        <v>100</v>
      </c>
      <c r="AC94" s="134">
        <v>186.97</v>
      </c>
      <c r="AD94" s="134">
        <v>100</v>
      </c>
    </row>
    <row r="95" spans="1:30" ht="32.25" customHeight="1">
      <c r="A95" s="5"/>
      <c r="B95" s="116"/>
      <c r="C95" s="135"/>
      <c r="D95" s="69"/>
      <c r="E95" s="70"/>
      <c r="F95" s="71"/>
      <c r="G95" s="71"/>
      <c r="H95" s="71"/>
      <c r="I95" s="71"/>
      <c r="J95" s="72"/>
      <c r="K95" s="72"/>
      <c r="L95" s="72"/>
      <c r="M95" s="72" t="s">
        <v>473</v>
      </c>
      <c r="N95" s="50">
        <v>616</v>
      </c>
      <c r="O95" s="4">
        <v>5</v>
      </c>
      <c r="P95" s="4">
        <v>2</v>
      </c>
      <c r="Q95" s="136"/>
      <c r="R95" s="4">
        <v>85</v>
      </c>
      <c r="S95" s="29">
        <v>5</v>
      </c>
      <c r="T95" s="4">
        <v>3</v>
      </c>
      <c r="U95" s="141">
        <v>0</v>
      </c>
      <c r="V95" s="50"/>
      <c r="W95" s="139"/>
      <c r="X95" s="73">
        <f t="shared" si="15"/>
        <v>688000</v>
      </c>
      <c r="Y95" s="73">
        <f t="shared" si="15"/>
        <v>1286322.5</v>
      </c>
      <c r="Z95" s="73">
        <f t="shared" si="15"/>
        <v>1286322.5</v>
      </c>
      <c r="AA95" s="134">
        <f t="shared" si="15"/>
        <v>598322.5</v>
      </c>
      <c r="AB95" s="134">
        <v>100</v>
      </c>
      <c r="AC95" s="134">
        <v>186.97</v>
      </c>
      <c r="AD95" s="134">
        <v>100</v>
      </c>
    </row>
    <row r="96" spans="1:30" ht="25.5" customHeight="1">
      <c r="A96" s="5"/>
      <c r="B96" s="116"/>
      <c r="C96" s="135"/>
      <c r="D96" s="69"/>
      <c r="E96" s="70"/>
      <c r="F96" s="71"/>
      <c r="G96" s="71"/>
      <c r="H96" s="71"/>
      <c r="I96" s="71"/>
      <c r="J96" s="72"/>
      <c r="K96" s="72"/>
      <c r="L96" s="72"/>
      <c r="M96" s="72" t="s">
        <v>474</v>
      </c>
      <c r="N96" s="50">
        <v>616</v>
      </c>
      <c r="O96" s="4">
        <v>5</v>
      </c>
      <c r="P96" s="4">
        <v>2</v>
      </c>
      <c r="Q96" s="136"/>
      <c r="R96" s="4">
        <v>85</v>
      </c>
      <c r="S96" s="29">
        <v>5</v>
      </c>
      <c r="T96" s="4">
        <v>3</v>
      </c>
      <c r="U96" s="141">
        <v>90035</v>
      </c>
      <c r="V96" s="50"/>
      <c r="W96" s="139"/>
      <c r="X96" s="73">
        <f t="shared" si="15"/>
        <v>688000</v>
      </c>
      <c r="Y96" s="73">
        <f t="shared" si="15"/>
        <v>1286322.5</v>
      </c>
      <c r="Z96" s="73">
        <f t="shared" si="15"/>
        <v>1286322.5</v>
      </c>
      <c r="AA96" s="134">
        <f t="shared" si="15"/>
        <v>598322.5</v>
      </c>
      <c r="AB96" s="134">
        <v>100</v>
      </c>
      <c r="AC96" s="134">
        <v>186.97</v>
      </c>
      <c r="AD96" s="134">
        <v>100</v>
      </c>
    </row>
    <row r="97" spans="1:30" ht="47.25" customHeight="1">
      <c r="A97" s="5"/>
      <c r="B97" s="116"/>
      <c r="C97" s="135"/>
      <c r="D97" s="69"/>
      <c r="E97" s="70"/>
      <c r="F97" s="71"/>
      <c r="G97" s="71"/>
      <c r="H97" s="71"/>
      <c r="I97" s="71"/>
      <c r="J97" s="72"/>
      <c r="K97" s="72"/>
      <c r="L97" s="72"/>
      <c r="M97" s="72" t="s">
        <v>383</v>
      </c>
      <c r="N97" s="50">
        <v>616</v>
      </c>
      <c r="O97" s="4">
        <v>5</v>
      </c>
      <c r="P97" s="4">
        <v>2</v>
      </c>
      <c r="Q97" s="136"/>
      <c r="R97" s="4">
        <v>85</v>
      </c>
      <c r="S97" s="29">
        <v>5</v>
      </c>
      <c r="T97" s="4">
        <v>3</v>
      </c>
      <c r="U97" s="141">
        <v>90035</v>
      </c>
      <c r="V97" s="50">
        <v>240</v>
      </c>
      <c r="W97" s="139"/>
      <c r="X97" s="73">
        <v>688000</v>
      </c>
      <c r="Y97" s="73">
        <v>1286322.5</v>
      </c>
      <c r="Z97" s="73">
        <v>1286322.5</v>
      </c>
      <c r="AA97" s="134">
        <f>Y97-X97</f>
        <v>598322.5</v>
      </c>
      <c r="AB97" s="134">
        <v>100</v>
      </c>
      <c r="AC97" s="134">
        <v>186.97</v>
      </c>
      <c r="AD97" s="134">
        <v>100</v>
      </c>
    </row>
    <row r="98" spans="1:30" ht="33.75" customHeight="1">
      <c r="A98" s="5"/>
      <c r="B98" s="116"/>
      <c r="C98" s="135"/>
      <c r="D98" s="69"/>
      <c r="E98" s="70"/>
      <c r="F98" s="71"/>
      <c r="G98" s="71"/>
      <c r="H98" s="71"/>
      <c r="I98" s="71"/>
      <c r="J98" s="72"/>
      <c r="K98" s="72"/>
      <c r="L98" s="72"/>
      <c r="M98" s="72" t="s">
        <v>475</v>
      </c>
      <c r="N98" s="50">
        <v>616</v>
      </c>
      <c r="O98" s="4">
        <v>5</v>
      </c>
      <c r="P98" s="4">
        <v>2</v>
      </c>
      <c r="Q98" s="136"/>
      <c r="R98" s="4">
        <v>85</v>
      </c>
      <c r="S98" s="29" t="s">
        <v>446</v>
      </c>
      <c r="T98" s="4">
        <v>0</v>
      </c>
      <c r="U98" s="141">
        <v>0</v>
      </c>
      <c r="V98" s="50"/>
      <c r="W98" s="139"/>
      <c r="X98" s="73"/>
      <c r="Y98" s="73">
        <f aca="true" t="shared" si="16" ref="Y98:AB100">Y99</f>
        <v>999800</v>
      </c>
      <c r="Z98" s="73">
        <f t="shared" si="16"/>
        <v>994374.24</v>
      </c>
      <c r="AA98" s="134">
        <f t="shared" si="16"/>
        <v>999800</v>
      </c>
      <c r="AB98" s="134">
        <f t="shared" si="16"/>
        <v>99.45</v>
      </c>
      <c r="AC98" s="134"/>
      <c r="AD98" s="134">
        <f>AD99</f>
        <v>99.45</v>
      </c>
    </row>
    <row r="99" spans="1:30" ht="47.25" customHeight="1">
      <c r="A99" s="5"/>
      <c r="B99" s="116"/>
      <c r="C99" s="135"/>
      <c r="D99" s="69"/>
      <c r="E99" s="70"/>
      <c r="F99" s="71"/>
      <c r="G99" s="71"/>
      <c r="H99" s="71"/>
      <c r="I99" s="71"/>
      <c r="J99" s="72"/>
      <c r="K99" s="72"/>
      <c r="L99" s="72"/>
      <c r="M99" s="72" t="s">
        <v>476</v>
      </c>
      <c r="N99" s="50">
        <v>616</v>
      </c>
      <c r="O99" s="4">
        <v>5</v>
      </c>
      <c r="P99" s="4">
        <v>2</v>
      </c>
      <c r="Q99" s="136"/>
      <c r="R99" s="4">
        <v>85</v>
      </c>
      <c r="S99" s="29" t="s">
        <v>446</v>
      </c>
      <c r="T99" s="4">
        <v>1</v>
      </c>
      <c r="U99" s="141">
        <v>0</v>
      </c>
      <c r="V99" s="50"/>
      <c r="W99" s="139"/>
      <c r="X99" s="73"/>
      <c r="Y99" s="73">
        <f t="shared" si="16"/>
        <v>999800</v>
      </c>
      <c r="Z99" s="73">
        <f t="shared" si="16"/>
        <v>994374.24</v>
      </c>
      <c r="AA99" s="134">
        <f t="shared" si="16"/>
        <v>999800</v>
      </c>
      <c r="AB99" s="134">
        <f t="shared" si="16"/>
        <v>99.45</v>
      </c>
      <c r="AC99" s="134"/>
      <c r="AD99" s="134">
        <f>AD100</f>
        <v>99.45</v>
      </c>
    </row>
    <row r="100" spans="1:30" ht="33.75" customHeight="1">
      <c r="A100" s="5"/>
      <c r="B100" s="116"/>
      <c r="C100" s="135"/>
      <c r="D100" s="69"/>
      <c r="E100" s="70"/>
      <c r="F100" s="71"/>
      <c r="G100" s="71"/>
      <c r="H100" s="71"/>
      <c r="I100" s="71"/>
      <c r="J100" s="72"/>
      <c r="K100" s="72"/>
      <c r="L100" s="72"/>
      <c r="M100" s="72" t="s">
        <v>477</v>
      </c>
      <c r="N100" s="50">
        <v>616</v>
      </c>
      <c r="O100" s="4">
        <v>5</v>
      </c>
      <c r="P100" s="4">
        <v>2</v>
      </c>
      <c r="Q100" s="136"/>
      <c r="R100" s="4">
        <v>85</v>
      </c>
      <c r="S100" s="29" t="s">
        <v>446</v>
      </c>
      <c r="T100" s="4">
        <v>1</v>
      </c>
      <c r="U100" s="141" t="s">
        <v>447</v>
      </c>
      <c r="V100" s="50"/>
      <c r="W100" s="139"/>
      <c r="X100" s="73"/>
      <c r="Y100" s="73">
        <f t="shared" si="16"/>
        <v>999800</v>
      </c>
      <c r="Z100" s="73">
        <f t="shared" si="16"/>
        <v>994374.24</v>
      </c>
      <c r="AA100" s="134">
        <f t="shared" si="16"/>
        <v>999800</v>
      </c>
      <c r="AB100" s="134">
        <f t="shared" si="16"/>
        <v>99.45</v>
      </c>
      <c r="AC100" s="134"/>
      <c r="AD100" s="134">
        <f>AD101</f>
        <v>99.45</v>
      </c>
    </row>
    <row r="101" spans="1:30" ht="47.25" customHeight="1">
      <c r="A101" s="5"/>
      <c r="B101" s="116"/>
      <c r="C101" s="135"/>
      <c r="D101" s="69"/>
      <c r="E101" s="70"/>
      <c r="F101" s="71"/>
      <c r="G101" s="71"/>
      <c r="H101" s="71"/>
      <c r="I101" s="71"/>
      <c r="J101" s="72"/>
      <c r="K101" s="72"/>
      <c r="L101" s="72"/>
      <c r="M101" s="72" t="s">
        <v>383</v>
      </c>
      <c r="N101" s="50">
        <v>616</v>
      </c>
      <c r="O101" s="4">
        <v>5</v>
      </c>
      <c r="P101" s="4">
        <v>2</v>
      </c>
      <c r="Q101" s="136"/>
      <c r="R101" s="4">
        <v>85</v>
      </c>
      <c r="S101" s="29" t="s">
        <v>446</v>
      </c>
      <c r="T101" s="4">
        <v>1</v>
      </c>
      <c r="U101" s="141" t="s">
        <v>447</v>
      </c>
      <c r="V101" s="50">
        <v>244</v>
      </c>
      <c r="W101" s="139"/>
      <c r="X101" s="73"/>
      <c r="Y101" s="73">
        <v>999800</v>
      </c>
      <c r="Z101" s="73">
        <v>994374.24</v>
      </c>
      <c r="AA101" s="134">
        <f>Y101-X101</f>
        <v>999800</v>
      </c>
      <c r="AB101" s="134">
        <v>99.45</v>
      </c>
      <c r="AC101" s="134"/>
      <c r="AD101" s="134">
        <v>99.45</v>
      </c>
    </row>
    <row r="102" spans="1:30" ht="23.25" customHeight="1">
      <c r="A102" s="5"/>
      <c r="B102" s="116"/>
      <c r="C102" s="135"/>
      <c r="D102" s="69"/>
      <c r="E102" s="178" t="s">
        <v>105</v>
      </c>
      <c r="F102" s="178"/>
      <c r="G102" s="178"/>
      <c r="H102" s="178"/>
      <c r="I102" s="178"/>
      <c r="J102" s="178"/>
      <c r="K102" s="178"/>
      <c r="L102" s="178"/>
      <c r="M102" s="178"/>
      <c r="N102" s="50">
        <v>616</v>
      </c>
      <c r="O102" s="4">
        <v>5</v>
      </c>
      <c r="P102" s="4">
        <v>3</v>
      </c>
      <c r="Q102" s="136" t="s">
        <v>5</v>
      </c>
      <c r="R102" s="4" t="s">
        <v>5</v>
      </c>
      <c r="S102" s="29" t="s">
        <v>5</v>
      </c>
      <c r="T102" s="4" t="s">
        <v>5</v>
      </c>
      <c r="U102" s="141" t="s">
        <v>5</v>
      </c>
      <c r="V102" s="50" t="s">
        <v>5</v>
      </c>
      <c r="W102" s="139"/>
      <c r="X102" s="73">
        <f aca="true" t="shared" si="17" ref="X102:Z103">X103</f>
        <v>1861539</v>
      </c>
      <c r="Y102" s="73">
        <f t="shared" si="17"/>
        <v>2047396.92</v>
      </c>
      <c r="Z102" s="73">
        <f t="shared" si="17"/>
        <v>2047395.54</v>
      </c>
      <c r="AA102" s="134">
        <f t="shared" si="0"/>
        <v>185857.91999999993</v>
      </c>
      <c r="AB102" s="134">
        <f t="shared" si="1"/>
        <v>99.99993259733927</v>
      </c>
      <c r="AC102" s="134">
        <f t="shared" si="2"/>
        <v>109.98402612032302</v>
      </c>
      <c r="AD102" s="134">
        <f t="shared" si="3"/>
        <v>99.99993259733927</v>
      </c>
    </row>
    <row r="103" spans="1:30" ht="78.75" customHeight="1">
      <c r="A103" s="5"/>
      <c r="B103" s="116"/>
      <c r="C103" s="135"/>
      <c r="D103" s="69"/>
      <c r="E103" s="70"/>
      <c r="F103" s="176" t="s">
        <v>31</v>
      </c>
      <c r="G103" s="176"/>
      <c r="H103" s="176"/>
      <c r="I103" s="176"/>
      <c r="J103" s="176"/>
      <c r="K103" s="176"/>
      <c r="L103" s="176"/>
      <c r="M103" s="176"/>
      <c r="N103" s="50">
        <v>616</v>
      </c>
      <c r="O103" s="4">
        <v>5</v>
      </c>
      <c r="P103" s="4">
        <v>3</v>
      </c>
      <c r="Q103" s="136" t="s">
        <v>32</v>
      </c>
      <c r="R103" s="4" t="s">
        <v>33</v>
      </c>
      <c r="S103" s="29" t="s">
        <v>99</v>
      </c>
      <c r="T103" s="4" t="s">
        <v>98</v>
      </c>
      <c r="U103" s="141" t="s">
        <v>97</v>
      </c>
      <c r="V103" s="50" t="s">
        <v>5</v>
      </c>
      <c r="W103" s="139"/>
      <c r="X103" s="73">
        <f t="shared" si="17"/>
        <v>1861539</v>
      </c>
      <c r="Y103" s="73">
        <f t="shared" si="17"/>
        <v>2047396.92</v>
      </c>
      <c r="Z103" s="73">
        <f t="shared" si="17"/>
        <v>2047395.54</v>
      </c>
      <c r="AA103" s="134">
        <f t="shared" si="0"/>
        <v>185857.91999999993</v>
      </c>
      <c r="AB103" s="134">
        <f t="shared" si="1"/>
        <v>99.99993259733927</v>
      </c>
      <c r="AC103" s="134">
        <f t="shared" si="2"/>
        <v>109.98402612032302</v>
      </c>
      <c r="AD103" s="134">
        <f t="shared" si="3"/>
        <v>99.99993259733927</v>
      </c>
    </row>
    <row r="104" spans="1:30" ht="31.5" customHeight="1">
      <c r="A104" s="5"/>
      <c r="B104" s="116"/>
      <c r="C104" s="135"/>
      <c r="D104" s="69"/>
      <c r="E104" s="70"/>
      <c r="F104" s="71"/>
      <c r="G104" s="176" t="s">
        <v>62</v>
      </c>
      <c r="H104" s="176"/>
      <c r="I104" s="176"/>
      <c r="J104" s="176"/>
      <c r="K104" s="176"/>
      <c r="L104" s="176"/>
      <c r="M104" s="176"/>
      <c r="N104" s="50">
        <v>616</v>
      </c>
      <c r="O104" s="4">
        <v>5</v>
      </c>
      <c r="P104" s="4">
        <v>3</v>
      </c>
      <c r="Q104" s="136" t="s">
        <v>63</v>
      </c>
      <c r="R104" s="4" t="s">
        <v>33</v>
      </c>
      <c r="S104" s="29" t="s">
        <v>64</v>
      </c>
      <c r="T104" s="4" t="s">
        <v>98</v>
      </c>
      <c r="U104" s="141" t="s">
        <v>97</v>
      </c>
      <c r="V104" s="50" t="s">
        <v>5</v>
      </c>
      <c r="W104" s="139"/>
      <c r="X104" s="73">
        <f>X105+X108</f>
        <v>1861539</v>
      </c>
      <c r="Y104" s="73">
        <f>Y105+Y108</f>
        <v>2047396.92</v>
      </c>
      <c r="Z104" s="73">
        <f>Z105+Z108</f>
        <v>2047395.54</v>
      </c>
      <c r="AA104" s="134">
        <f aca="true" t="shared" si="18" ref="AA104:AA136">Y104-X104</f>
        <v>185857.91999999993</v>
      </c>
      <c r="AB104" s="134">
        <f aca="true" t="shared" si="19" ref="AB104:AB136">Z104*100/Y104</f>
        <v>99.99993259733927</v>
      </c>
      <c r="AC104" s="134">
        <f aca="true" t="shared" si="20" ref="AC104:AC136">Z104*100/X104</f>
        <v>109.98402612032302</v>
      </c>
      <c r="AD104" s="134">
        <f aca="true" t="shared" si="21" ref="AD104:AD136">Z104*100/Y104</f>
        <v>99.99993259733927</v>
      </c>
    </row>
    <row r="105" spans="1:30" ht="31.5" customHeight="1">
      <c r="A105" s="5"/>
      <c r="B105" s="116"/>
      <c r="C105" s="135"/>
      <c r="D105" s="69"/>
      <c r="E105" s="70"/>
      <c r="F105" s="71"/>
      <c r="G105" s="71"/>
      <c r="H105" s="176" t="s">
        <v>65</v>
      </c>
      <c r="I105" s="176"/>
      <c r="J105" s="176"/>
      <c r="K105" s="176"/>
      <c r="L105" s="176"/>
      <c r="M105" s="176"/>
      <c r="N105" s="50">
        <v>616</v>
      </c>
      <c r="O105" s="4">
        <v>5</v>
      </c>
      <c r="P105" s="4">
        <v>3</v>
      </c>
      <c r="Q105" s="136" t="s">
        <v>66</v>
      </c>
      <c r="R105" s="4" t="s">
        <v>33</v>
      </c>
      <c r="S105" s="29" t="s">
        <v>64</v>
      </c>
      <c r="T105" s="4" t="s">
        <v>11</v>
      </c>
      <c r="U105" s="141" t="s">
        <v>97</v>
      </c>
      <c r="V105" s="50" t="s">
        <v>5</v>
      </c>
      <c r="W105" s="139"/>
      <c r="X105" s="73">
        <f aca="true" t="shared" si="22" ref="X105:Z106">X106</f>
        <v>0</v>
      </c>
      <c r="Y105" s="73">
        <f t="shared" si="22"/>
        <v>185857.92</v>
      </c>
      <c r="Z105" s="73">
        <f t="shared" si="22"/>
        <v>185856.54</v>
      </c>
      <c r="AA105" s="134">
        <f t="shared" si="18"/>
        <v>185857.92</v>
      </c>
      <c r="AB105" s="134">
        <f t="shared" si="19"/>
        <v>99.9992574973399</v>
      </c>
      <c r="AC105" s="134" t="e">
        <f t="shared" si="20"/>
        <v>#DIV/0!</v>
      </c>
      <c r="AD105" s="134">
        <f t="shared" si="21"/>
        <v>99.9992574973399</v>
      </c>
    </row>
    <row r="106" spans="1:30" ht="23.25" customHeight="1">
      <c r="A106" s="5"/>
      <c r="B106" s="116"/>
      <c r="C106" s="135"/>
      <c r="D106" s="69"/>
      <c r="E106" s="70"/>
      <c r="F106" s="71"/>
      <c r="G106" s="71"/>
      <c r="H106" s="71"/>
      <c r="I106" s="176" t="s">
        <v>391</v>
      </c>
      <c r="J106" s="176"/>
      <c r="K106" s="176"/>
      <c r="L106" s="176"/>
      <c r="M106" s="176"/>
      <c r="N106" s="50">
        <v>616</v>
      </c>
      <c r="O106" s="4">
        <v>5</v>
      </c>
      <c r="P106" s="4">
        <v>3</v>
      </c>
      <c r="Q106" s="136" t="s">
        <v>67</v>
      </c>
      <c r="R106" s="4" t="s">
        <v>33</v>
      </c>
      <c r="S106" s="29" t="s">
        <v>64</v>
      </c>
      <c r="T106" s="4" t="s">
        <v>11</v>
      </c>
      <c r="U106" s="141" t="s">
        <v>68</v>
      </c>
      <c r="V106" s="50" t="s">
        <v>5</v>
      </c>
      <c r="W106" s="139"/>
      <c r="X106" s="73">
        <f t="shared" si="22"/>
        <v>0</v>
      </c>
      <c r="Y106" s="73">
        <f t="shared" si="22"/>
        <v>185857.92</v>
      </c>
      <c r="Z106" s="73">
        <f t="shared" si="22"/>
        <v>185856.54</v>
      </c>
      <c r="AA106" s="134">
        <f t="shared" si="18"/>
        <v>185857.92</v>
      </c>
      <c r="AB106" s="134">
        <f t="shared" si="19"/>
        <v>99.9992574973399</v>
      </c>
      <c r="AC106" s="134" t="e">
        <f t="shared" si="20"/>
        <v>#DIV/0!</v>
      </c>
      <c r="AD106" s="134">
        <f t="shared" si="21"/>
        <v>99.9992574973399</v>
      </c>
    </row>
    <row r="107" spans="1:30" ht="47.25" customHeight="1">
      <c r="A107" s="5"/>
      <c r="B107" s="116"/>
      <c r="C107" s="135"/>
      <c r="D107" s="69"/>
      <c r="E107" s="70"/>
      <c r="F107" s="71"/>
      <c r="G107" s="71"/>
      <c r="H107" s="71"/>
      <c r="I107" s="71"/>
      <c r="J107" s="177" t="s">
        <v>383</v>
      </c>
      <c r="K107" s="177"/>
      <c r="L107" s="177"/>
      <c r="M107" s="177"/>
      <c r="N107" s="50">
        <v>616</v>
      </c>
      <c r="O107" s="4">
        <v>5</v>
      </c>
      <c r="P107" s="4">
        <v>3</v>
      </c>
      <c r="Q107" s="136" t="s">
        <v>67</v>
      </c>
      <c r="R107" s="4" t="s">
        <v>33</v>
      </c>
      <c r="S107" s="29" t="s">
        <v>64</v>
      </c>
      <c r="T107" s="4" t="s">
        <v>11</v>
      </c>
      <c r="U107" s="141" t="s">
        <v>68</v>
      </c>
      <c r="V107" s="50" t="s">
        <v>17</v>
      </c>
      <c r="W107" s="139"/>
      <c r="X107" s="73"/>
      <c r="Y107" s="73">
        <v>185857.92</v>
      </c>
      <c r="Z107" s="73">
        <v>185856.54</v>
      </c>
      <c r="AA107" s="134">
        <f t="shared" si="18"/>
        <v>185857.92</v>
      </c>
      <c r="AB107" s="134">
        <f t="shared" si="19"/>
        <v>99.9992574973399</v>
      </c>
      <c r="AC107" s="134" t="e">
        <f t="shared" si="20"/>
        <v>#DIV/0!</v>
      </c>
      <c r="AD107" s="134">
        <f t="shared" si="21"/>
        <v>99.9992574973399</v>
      </c>
    </row>
    <row r="108" spans="1:30" ht="23.25" customHeight="1">
      <c r="A108" s="5"/>
      <c r="B108" s="116"/>
      <c r="C108" s="135"/>
      <c r="D108" s="69"/>
      <c r="E108" s="70"/>
      <c r="F108" s="71"/>
      <c r="G108" s="71"/>
      <c r="H108" s="176" t="s">
        <v>69</v>
      </c>
      <c r="I108" s="176"/>
      <c r="J108" s="176"/>
      <c r="K108" s="176"/>
      <c r="L108" s="176"/>
      <c r="M108" s="176"/>
      <c r="N108" s="50">
        <v>616</v>
      </c>
      <c r="O108" s="4">
        <v>5</v>
      </c>
      <c r="P108" s="4">
        <v>3</v>
      </c>
      <c r="Q108" s="136" t="s">
        <v>70</v>
      </c>
      <c r="R108" s="4" t="s">
        <v>33</v>
      </c>
      <c r="S108" s="29" t="s">
        <v>64</v>
      </c>
      <c r="T108" s="4" t="s">
        <v>71</v>
      </c>
      <c r="U108" s="141" t="s">
        <v>97</v>
      </c>
      <c r="V108" s="50" t="s">
        <v>5</v>
      </c>
      <c r="W108" s="139"/>
      <c r="X108" s="73">
        <f aca="true" t="shared" si="23" ref="X108:Z109">X109</f>
        <v>1861539</v>
      </c>
      <c r="Y108" s="73">
        <f t="shared" si="23"/>
        <v>1861539</v>
      </c>
      <c r="Z108" s="73">
        <f t="shared" si="23"/>
        <v>1861539</v>
      </c>
      <c r="AA108" s="134">
        <f t="shared" si="18"/>
        <v>0</v>
      </c>
      <c r="AB108" s="134">
        <f t="shared" si="19"/>
        <v>100</v>
      </c>
      <c r="AC108" s="134">
        <f t="shared" si="20"/>
        <v>100</v>
      </c>
      <c r="AD108" s="134">
        <f t="shared" si="21"/>
        <v>100</v>
      </c>
    </row>
    <row r="109" spans="1:30" ht="23.25" customHeight="1">
      <c r="A109" s="5"/>
      <c r="B109" s="116"/>
      <c r="C109" s="135"/>
      <c r="D109" s="69"/>
      <c r="E109" s="70"/>
      <c r="F109" s="71"/>
      <c r="G109" s="71"/>
      <c r="H109" s="71"/>
      <c r="I109" s="176" t="s">
        <v>392</v>
      </c>
      <c r="J109" s="176"/>
      <c r="K109" s="176"/>
      <c r="L109" s="176"/>
      <c r="M109" s="176"/>
      <c r="N109" s="50">
        <v>616</v>
      </c>
      <c r="O109" s="4">
        <v>5</v>
      </c>
      <c r="P109" s="4">
        <v>3</v>
      </c>
      <c r="Q109" s="136" t="s">
        <v>72</v>
      </c>
      <c r="R109" s="4" t="s">
        <v>33</v>
      </c>
      <c r="S109" s="29" t="s">
        <v>64</v>
      </c>
      <c r="T109" s="4" t="s">
        <v>71</v>
      </c>
      <c r="U109" s="141" t="s">
        <v>73</v>
      </c>
      <c r="V109" s="50" t="s">
        <v>5</v>
      </c>
      <c r="W109" s="139"/>
      <c r="X109" s="73">
        <f t="shared" si="23"/>
        <v>1861539</v>
      </c>
      <c r="Y109" s="73">
        <f t="shared" si="23"/>
        <v>1861539</v>
      </c>
      <c r="Z109" s="73">
        <f t="shared" si="23"/>
        <v>1861539</v>
      </c>
      <c r="AA109" s="134">
        <f t="shared" si="18"/>
        <v>0</v>
      </c>
      <c r="AB109" s="134">
        <f t="shared" si="19"/>
        <v>100</v>
      </c>
      <c r="AC109" s="134">
        <f t="shared" si="20"/>
        <v>100</v>
      </c>
      <c r="AD109" s="134">
        <f t="shared" si="21"/>
        <v>100</v>
      </c>
    </row>
    <row r="110" spans="1:30" ht="47.25" customHeight="1">
      <c r="A110" s="5"/>
      <c r="B110" s="116"/>
      <c r="C110" s="135"/>
      <c r="D110" s="69"/>
      <c r="E110" s="70"/>
      <c r="F110" s="71"/>
      <c r="G110" s="71"/>
      <c r="H110" s="71"/>
      <c r="I110" s="71"/>
      <c r="J110" s="177" t="s">
        <v>383</v>
      </c>
      <c r="K110" s="177"/>
      <c r="L110" s="177"/>
      <c r="M110" s="177"/>
      <c r="N110" s="50">
        <v>616</v>
      </c>
      <c r="O110" s="4">
        <v>5</v>
      </c>
      <c r="P110" s="4">
        <v>3</v>
      </c>
      <c r="Q110" s="136" t="s">
        <v>72</v>
      </c>
      <c r="R110" s="4" t="s">
        <v>33</v>
      </c>
      <c r="S110" s="29" t="s">
        <v>64</v>
      </c>
      <c r="T110" s="4" t="s">
        <v>71</v>
      </c>
      <c r="U110" s="141" t="s">
        <v>73</v>
      </c>
      <c r="V110" s="50" t="s">
        <v>17</v>
      </c>
      <c r="W110" s="139"/>
      <c r="X110" s="73">
        <v>1861539</v>
      </c>
      <c r="Y110" s="73">
        <v>1861539</v>
      </c>
      <c r="Z110" s="73">
        <v>1861539</v>
      </c>
      <c r="AA110" s="134">
        <f t="shared" si="18"/>
        <v>0</v>
      </c>
      <c r="AB110" s="134">
        <f t="shared" si="19"/>
        <v>100</v>
      </c>
      <c r="AC110" s="134">
        <f t="shared" si="20"/>
        <v>100</v>
      </c>
      <c r="AD110" s="134">
        <f t="shared" si="21"/>
        <v>100</v>
      </c>
    </row>
    <row r="111" spans="1:30" ht="22.5" customHeight="1">
      <c r="A111" s="5"/>
      <c r="B111" s="116"/>
      <c r="C111" s="135"/>
      <c r="D111" s="175" t="s">
        <v>104</v>
      </c>
      <c r="E111" s="175"/>
      <c r="F111" s="175"/>
      <c r="G111" s="175"/>
      <c r="H111" s="175"/>
      <c r="I111" s="175"/>
      <c r="J111" s="175"/>
      <c r="K111" s="175"/>
      <c r="L111" s="175"/>
      <c r="M111" s="175"/>
      <c r="N111" s="50">
        <v>616</v>
      </c>
      <c r="O111" s="23">
        <v>8</v>
      </c>
      <c r="P111" s="23" t="s">
        <v>5</v>
      </c>
      <c r="Q111" s="136" t="s">
        <v>5</v>
      </c>
      <c r="R111" s="23" t="s">
        <v>5</v>
      </c>
      <c r="S111" s="137" t="s">
        <v>5</v>
      </c>
      <c r="T111" s="23" t="s">
        <v>5</v>
      </c>
      <c r="U111" s="138" t="s">
        <v>5</v>
      </c>
      <c r="V111" s="55" t="s">
        <v>5</v>
      </c>
      <c r="W111" s="139"/>
      <c r="X111" s="140">
        <f>X116</f>
        <v>3346000</v>
      </c>
      <c r="Y111" s="140">
        <f>Y116</f>
        <v>3638000</v>
      </c>
      <c r="Z111" s="140">
        <f>Z116</f>
        <v>3638000</v>
      </c>
      <c r="AA111" s="134">
        <f t="shared" si="18"/>
        <v>292000</v>
      </c>
      <c r="AB111" s="134">
        <f t="shared" si="19"/>
        <v>100</v>
      </c>
      <c r="AC111" s="134">
        <f t="shared" si="20"/>
        <v>108.72683801554095</v>
      </c>
      <c r="AD111" s="134">
        <f t="shared" si="21"/>
        <v>100</v>
      </c>
    </row>
    <row r="112" spans="1:30" ht="0.75" customHeight="1" hidden="1">
      <c r="A112" s="5"/>
      <c r="B112" s="116"/>
      <c r="C112" s="135"/>
      <c r="D112" s="69"/>
      <c r="E112" s="178" t="s">
        <v>103</v>
      </c>
      <c r="F112" s="178"/>
      <c r="G112" s="178"/>
      <c r="H112" s="178"/>
      <c r="I112" s="178"/>
      <c r="J112" s="178"/>
      <c r="K112" s="178"/>
      <c r="L112" s="178"/>
      <c r="M112" s="178"/>
      <c r="N112" s="50">
        <v>616</v>
      </c>
      <c r="O112" s="4">
        <v>8</v>
      </c>
      <c r="P112" s="4">
        <v>1</v>
      </c>
      <c r="Q112" s="136" t="s">
        <v>5</v>
      </c>
      <c r="R112" s="4" t="s">
        <v>5</v>
      </c>
      <c r="S112" s="29" t="s">
        <v>5</v>
      </c>
      <c r="T112" s="4" t="s">
        <v>5</v>
      </c>
      <c r="U112" s="141" t="s">
        <v>5</v>
      </c>
      <c r="V112" s="50" t="s">
        <v>5</v>
      </c>
      <c r="W112" s="139"/>
      <c r="X112" s="73"/>
      <c r="Y112" s="73"/>
      <c r="Z112" s="73"/>
      <c r="AA112" s="134">
        <f t="shared" si="18"/>
        <v>0</v>
      </c>
      <c r="AB112" s="134" t="e">
        <f t="shared" si="19"/>
        <v>#DIV/0!</v>
      </c>
      <c r="AC112" s="134" t="e">
        <f t="shared" si="20"/>
        <v>#DIV/0!</v>
      </c>
      <c r="AD112" s="134" t="e">
        <f t="shared" si="21"/>
        <v>#DIV/0!</v>
      </c>
    </row>
    <row r="113" spans="1:30" ht="31.5" customHeight="1" hidden="1">
      <c r="A113" s="5"/>
      <c r="B113" s="116"/>
      <c r="C113" s="135"/>
      <c r="D113" s="69"/>
      <c r="E113" s="70"/>
      <c r="F113" s="176" t="s">
        <v>382</v>
      </c>
      <c r="G113" s="176"/>
      <c r="H113" s="176"/>
      <c r="I113" s="176"/>
      <c r="J113" s="176"/>
      <c r="K113" s="176"/>
      <c r="L113" s="176"/>
      <c r="M113" s="176"/>
      <c r="N113" s="50">
        <v>616</v>
      </c>
      <c r="O113" s="4">
        <v>8</v>
      </c>
      <c r="P113" s="4">
        <v>1</v>
      </c>
      <c r="Q113" s="136" t="s">
        <v>19</v>
      </c>
      <c r="R113" s="4" t="s">
        <v>20</v>
      </c>
      <c r="S113" s="29" t="s">
        <v>99</v>
      </c>
      <c r="T113" s="4" t="s">
        <v>98</v>
      </c>
      <c r="U113" s="141" t="s">
        <v>97</v>
      </c>
      <c r="V113" s="50" t="s">
        <v>5</v>
      </c>
      <c r="W113" s="139"/>
      <c r="X113" s="73"/>
      <c r="Y113" s="73"/>
      <c r="Z113" s="73"/>
      <c r="AA113" s="134">
        <f t="shared" si="18"/>
        <v>0</v>
      </c>
      <c r="AB113" s="134" t="e">
        <f t="shared" si="19"/>
        <v>#DIV/0!</v>
      </c>
      <c r="AC113" s="134" t="e">
        <f t="shared" si="20"/>
        <v>#DIV/0!</v>
      </c>
      <c r="AD113" s="134" t="e">
        <f t="shared" si="21"/>
        <v>#DIV/0!</v>
      </c>
    </row>
    <row r="114" spans="1:30" ht="23.25" customHeight="1" hidden="1">
      <c r="A114" s="5"/>
      <c r="B114" s="116"/>
      <c r="C114" s="135"/>
      <c r="D114" s="69"/>
      <c r="E114" s="70"/>
      <c r="F114" s="71"/>
      <c r="G114" s="71"/>
      <c r="H114" s="71"/>
      <c r="I114" s="176" t="s">
        <v>74</v>
      </c>
      <c r="J114" s="176"/>
      <c r="K114" s="176"/>
      <c r="L114" s="176"/>
      <c r="M114" s="176"/>
      <c r="N114" s="50">
        <v>616</v>
      </c>
      <c r="O114" s="4">
        <v>8</v>
      </c>
      <c r="P114" s="4">
        <v>1</v>
      </c>
      <c r="Q114" s="136" t="s">
        <v>75</v>
      </c>
      <c r="R114" s="4" t="s">
        <v>20</v>
      </c>
      <c r="S114" s="29" t="s">
        <v>99</v>
      </c>
      <c r="T114" s="4" t="s">
        <v>98</v>
      </c>
      <c r="U114" s="141" t="s">
        <v>76</v>
      </c>
      <c r="V114" s="50" t="s">
        <v>5</v>
      </c>
      <c r="W114" s="139"/>
      <c r="X114" s="73"/>
      <c r="Y114" s="73"/>
      <c r="Z114" s="73"/>
      <c r="AA114" s="134">
        <f t="shared" si="18"/>
        <v>0</v>
      </c>
      <c r="AB114" s="134" t="e">
        <f t="shared" si="19"/>
        <v>#DIV/0!</v>
      </c>
      <c r="AC114" s="134" t="e">
        <f t="shared" si="20"/>
        <v>#DIV/0!</v>
      </c>
      <c r="AD114" s="134" t="e">
        <f t="shared" si="21"/>
        <v>#DIV/0!</v>
      </c>
    </row>
    <row r="115" spans="1:30" ht="23.25" customHeight="1" hidden="1">
      <c r="A115" s="5"/>
      <c r="B115" s="116"/>
      <c r="C115" s="135"/>
      <c r="D115" s="69"/>
      <c r="E115" s="70"/>
      <c r="F115" s="71"/>
      <c r="G115" s="71"/>
      <c r="H115" s="71"/>
      <c r="I115" s="71"/>
      <c r="J115" s="177" t="s">
        <v>0</v>
      </c>
      <c r="K115" s="177"/>
      <c r="L115" s="177"/>
      <c r="M115" s="177"/>
      <c r="N115" s="50">
        <v>616</v>
      </c>
      <c r="O115" s="4">
        <v>8</v>
      </c>
      <c r="P115" s="4">
        <v>1</v>
      </c>
      <c r="Q115" s="136" t="s">
        <v>75</v>
      </c>
      <c r="R115" s="4" t="s">
        <v>20</v>
      </c>
      <c r="S115" s="29" t="s">
        <v>99</v>
      </c>
      <c r="T115" s="4" t="s">
        <v>98</v>
      </c>
      <c r="U115" s="141" t="s">
        <v>76</v>
      </c>
      <c r="V115" s="50" t="s">
        <v>77</v>
      </c>
      <c r="W115" s="139"/>
      <c r="X115" s="73"/>
      <c r="Y115" s="73"/>
      <c r="Z115" s="73"/>
      <c r="AA115" s="134">
        <f t="shared" si="18"/>
        <v>0</v>
      </c>
      <c r="AB115" s="134" t="e">
        <f t="shared" si="19"/>
        <v>#DIV/0!</v>
      </c>
      <c r="AC115" s="134" t="e">
        <f t="shared" si="20"/>
        <v>#DIV/0!</v>
      </c>
      <c r="AD115" s="134" t="e">
        <f t="shared" si="21"/>
        <v>#DIV/0!</v>
      </c>
    </row>
    <row r="116" spans="1:30" ht="33.75" customHeight="1">
      <c r="A116" s="5"/>
      <c r="B116" s="116"/>
      <c r="C116" s="135"/>
      <c r="D116" s="69"/>
      <c r="E116" s="70"/>
      <c r="F116" s="176" t="s">
        <v>78</v>
      </c>
      <c r="G116" s="176"/>
      <c r="H116" s="176"/>
      <c r="I116" s="176"/>
      <c r="J116" s="176"/>
      <c r="K116" s="176"/>
      <c r="L116" s="176"/>
      <c r="M116" s="176"/>
      <c r="N116" s="50">
        <v>616</v>
      </c>
      <c r="O116" s="4">
        <v>8</v>
      </c>
      <c r="P116" s="4">
        <v>1</v>
      </c>
      <c r="Q116" s="136" t="s">
        <v>79</v>
      </c>
      <c r="R116" s="4" t="s">
        <v>80</v>
      </c>
      <c r="S116" s="29" t="s">
        <v>99</v>
      </c>
      <c r="T116" s="4" t="s">
        <v>98</v>
      </c>
      <c r="U116" s="141" t="s">
        <v>97</v>
      </c>
      <c r="V116" s="50" t="s">
        <v>5</v>
      </c>
      <c r="W116" s="139"/>
      <c r="X116" s="73">
        <f aca="true" t="shared" si="24" ref="X116:Z118">X117</f>
        <v>3346000</v>
      </c>
      <c r="Y116" s="73">
        <f t="shared" si="24"/>
        <v>3638000</v>
      </c>
      <c r="Z116" s="73">
        <f t="shared" si="24"/>
        <v>3638000</v>
      </c>
      <c r="AA116" s="134">
        <f t="shared" si="18"/>
        <v>292000</v>
      </c>
      <c r="AB116" s="134">
        <f t="shared" si="19"/>
        <v>100</v>
      </c>
      <c r="AC116" s="134">
        <f t="shared" si="20"/>
        <v>108.72683801554095</v>
      </c>
      <c r="AD116" s="134">
        <f t="shared" si="21"/>
        <v>100</v>
      </c>
    </row>
    <row r="117" spans="1:30" ht="23.25" customHeight="1">
      <c r="A117" s="5"/>
      <c r="B117" s="116"/>
      <c r="C117" s="135"/>
      <c r="D117" s="69"/>
      <c r="E117" s="70"/>
      <c r="F117" s="71"/>
      <c r="G117" s="176" t="s">
        <v>81</v>
      </c>
      <c r="H117" s="176"/>
      <c r="I117" s="176"/>
      <c r="J117" s="176"/>
      <c r="K117" s="176"/>
      <c r="L117" s="176"/>
      <c r="M117" s="176"/>
      <c r="N117" s="50">
        <v>616</v>
      </c>
      <c r="O117" s="4">
        <v>8</v>
      </c>
      <c r="P117" s="4">
        <v>1</v>
      </c>
      <c r="Q117" s="136" t="s">
        <v>82</v>
      </c>
      <c r="R117" s="4" t="s">
        <v>80</v>
      </c>
      <c r="S117" s="29" t="s">
        <v>44</v>
      </c>
      <c r="T117" s="4" t="s">
        <v>98</v>
      </c>
      <c r="U117" s="141" t="s">
        <v>97</v>
      </c>
      <c r="V117" s="50" t="s">
        <v>5</v>
      </c>
      <c r="W117" s="139"/>
      <c r="X117" s="73">
        <f t="shared" si="24"/>
        <v>3346000</v>
      </c>
      <c r="Y117" s="73">
        <f t="shared" si="24"/>
        <v>3638000</v>
      </c>
      <c r="Z117" s="73">
        <f t="shared" si="24"/>
        <v>3638000</v>
      </c>
      <c r="AA117" s="134">
        <f t="shared" si="18"/>
        <v>292000</v>
      </c>
      <c r="AB117" s="134">
        <f t="shared" si="19"/>
        <v>100</v>
      </c>
      <c r="AC117" s="134">
        <f t="shared" si="20"/>
        <v>108.72683801554095</v>
      </c>
      <c r="AD117" s="134">
        <f t="shared" si="21"/>
        <v>100</v>
      </c>
    </row>
    <row r="118" spans="1:30" ht="31.5" customHeight="1">
      <c r="A118" s="5"/>
      <c r="B118" s="116"/>
      <c r="C118" s="135"/>
      <c r="D118" s="69"/>
      <c r="E118" s="70"/>
      <c r="F118" s="71"/>
      <c r="G118" s="71"/>
      <c r="H118" s="176" t="s">
        <v>83</v>
      </c>
      <c r="I118" s="176"/>
      <c r="J118" s="176"/>
      <c r="K118" s="176"/>
      <c r="L118" s="176"/>
      <c r="M118" s="176"/>
      <c r="N118" s="50">
        <v>616</v>
      </c>
      <c r="O118" s="4">
        <v>8</v>
      </c>
      <c r="P118" s="4">
        <v>1</v>
      </c>
      <c r="Q118" s="136" t="s">
        <v>84</v>
      </c>
      <c r="R118" s="4" t="s">
        <v>80</v>
      </c>
      <c r="S118" s="29" t="s">
        <v>44</v>
      </c>
      <c r="T118" s="4" t="s">
        <v>11</v>
      </c>
      <c r="U118" s="141" t="s">
        <v>97</v>
      </c>
      <c r="V118" s="50" t="s">
        <v>5</v>
      </c>
      <c r="W118" s="139"/>
      <c r="X118" s="73">
        <f t="shared" si="24"/>
        <v>3346000</v>
      </c>
      <c r="Y118" s="73">
        <f t="shared" si="24"/>
        <v>3638000</v>
      </c>
      <c r="Z118" s="73">
        <f t="shared" si="24"/>
        <v>3638000</v>
      </c>
      <c r="AA118" s="134">
        <f t="shared" si="18"/>
        <v>292000</v>
      </c>
      <c r="AB118" s="134">
        <f t="shared" si="19"/>
        <v>100</v>
      </c>
      <c r="AC118" s="134">
        <f t="shared" si="20"/>
        <v>108.72683801554095</v>
      </c>
      <c r="AD118" s="134">
        <f t="shared" si="21"/>
        <v>100</v>
      </c>
    </row>
    <row r="119" spans="1:30" ht="23.25" customHeight="1">
      <c r="A119" s="5"/>
      <c r="B119" s="116"/>
      <c r="C119" s="135"/>
      <c r="D119" s="69"/>
      <c r="E119" s="70"/>
      <c r="F119" s="71"/>
      <c r="G119" s="71"/>
      <c r="H119" s="71"/>
      <c r="I119" s="176" t="s">
        <v>74</v>
      </c>
      <c r="J119" s="176"/>
      <c r="K119" s="176"/>
      <c r="L119" s="176"/>
      <c r="M119" s="176"/>
      <c r="N119" s="50">
        <v>616</v>
      </c>
      <c r="O119" s="4">
        <v>8</v>
      </c>
      <c r="P119" s="4">
        <v>1</v>
      </c>
      <c r="Q119" s="136" t="s">
        <v>85</v>
      </c>
      <c r="R119" s="4" t="s">
        <v>80</v>
      </c>
      <c r="S119" s="29" t="s">
        <v>44</v>
      </c>
      <c r="T119" s="4" t="s">
        <v>11</v>
      </c>
      <c r="U119" s="141" t="s">
        <v>76</v>
      </c>
      <c r="V119" s="50" t="s">
        <v>5</v>
      </c>
      <c r="W119" s="139"/>
      <c r="X119" s="73">
        <f>X120</f>
        <v>3346000</v>
      </c>
      <c r="Y119" s="73">
        <f>Y120+Y121+Y122</f>
        <v>3638000</v>
      </c>
      <c r="Z119" s="73">
        <f>Z120+Z121+Z122</f>
        <v>3638000</v>
      </c>
      <c r="AA119" s="134">
        <f t="shared" si="18"/>
        <v>292000</v>
      </c>
      <c r="AB119" s="134">
        <f t="shared" si="19"/>
        <v>100</v>
      </c>
      <c r="AC119" s="134">
        <f t="shared" si="20"/>
        <v>108.72683801554095</v>
      </c>
      <c r="AD119" s="134">
        <f t="shared" si="21"/>
        <v>100</v>
      </c>
    </row>
    <row r="120" spans="1:30" ht="23.25" customHeight="1">
      <c r="A120" s="5"/>
      <c r="B120" s="116"/>
      <c r="C120" s="135"/>
      <c r="D120" s="69"/>
      <c r="E120" s="70"/>
      <c r="F120" s="71"/>
      <c r="G120" s="71"/>
      <c r="H120" s="71"/>
      <c r="I120" s="71"/>
      <c r="J120" s="177" t="s">
        <v>0</v>
      </c>
      <c r="K120" s="177"/>
      <c r="L120" s="177"/>
      <c r="M120" s="177"/>
      <c r="N120" s="50">
        <v>616</v>
      </c>
      <c r="O120" s="4">
        <v>8</v>
      </c>
      <c r="P120" s="4">
        <v>1</v>
      </c>
      <c r="Q120" s="136" t="s">
        <v>85</v>
      </c>
      <c r="R120" s="4" t="s">
        <v>80</v>
      </c>
      <c r="S120" s="29" t="s">
        <v>44</v>
      </c>
      <c r="T120" s="4" t="s">
        <v>11</v>
      </c>
      <c r="U120" s="141" t="s">
        <v>76</v>
      </c>
      <c r="V120" s="50" t="s">
        <v>77</v>
      </c>
      <c r="W120" s="139"/>
      <c r="X120" s="73">
        <v>3346000</v>
      </c>
      <c r="Y120" s="73">
        <v>3336000</v>
      </c>
      <c r="Z120" s="73">
        <v>3336000</v>
      </c>
      <c r="AA120" s="134">
        <f t="shared" si="18"/>
        <v>-10000</v>
      </c>
      <c r="AB120" s="134">
        <f t="shared" si="19"/>
        <v>100</v>
      </c>
      <c r="AC120" s="134">
        <f t="shared" si="20"/>
        <v>99.70113568439928</v>
      </c>
      <c r="AD120" s="134">
        <f t="shared" si="21"/>
        <v>100</v>
      </c>
    </row>
    <row r="121" spans="1:30" ht="23.25" customHeight="1">
      <c r="A121" s="5"/>
      <c r="B121" s="116"/>
      <c r="C121" s="135"/>
      <c r="D121" s="69"/>
      <c r="E121" s="70"/>
      <c r="F121" s="71"/>
      <c r="G121" s="71"/>
      <c r="H121" s="71"/>
      <c r="I121" s="71"/>
      <c r="J121" s="177" t="s">
        <v>0</v>
      </c>
      <c r="K121" s="177"/>
      <c r="L121" s="177"/>
      <c r="M121" s="177"/>
      <c r="N121" s="50">
        <v>616</v>
      </c>
      <c r="O121" s="4">
        <v>8</v>
      </c>
      <c r="P121" s="4">
        <v>1</v>
      </c>
      <c r="Q121" s="136" t="s">
        <v>85</v>
      </c>
      <c r="R121" s="4" t="s">
        <v>80</v>
      </c>
      <c r="S121" s="29" t="s">
        <v>44</v>
      </c>
      <c r="T121" s="4">
        <v>1</v>
      </c>
      <c r="U121" s="141">
        <v>95555</v>
      </c>
      <c r="V121" s="50" t="s">
        <v>77</v>
      </c>
      <c r="W121" s="139"/>
      <c r="X121" s="73">
        <v>0</v>
      </c>
      <c r="Y121" s="73">
        <v>10000</v>
      </c>
      <c r="Z121" s="73">
        <v>10000</v>
      </c>
      <c r="AA121" s="134">
        <f t="shared" si="18"/>
        <v>10000</v>
      </c>
      <c r="AB121" s="134">
        <f t="shared" si="19"/>
        <v>100</v>
      </c>
      <c r="AC121" s="134">
        <v>0</v>
      </c>
      <c r="AD121" s="134">
        <f t="shared" si="21"/>
        <v>100</v>
      </c>
    </row>
    <row r="122" spans="1:30" ht="23.25" customHeight="1">
      <c r="A122" s="5"/>
      <c r="B122" s="116"/>
      <c r="C122" s="135"/>
      <c r="D122" s="69"/>
      <c r="E122" s="70"/>
      <c r="F122" s="71"/>
      <c r="G122" s="71"/>
      <c r="H122" s="71"/>
      <c r="I122" s="71"/>
      <c r="J122" s="177" t="s">
        <v>0</v>
      </c>
      <c r="K122" s="177"/>
      <c r="L122" s="177"/>
      <c r="M122" s="177"/>
      <c r="N122" s="50">
        <v>616</v>
      </c>
      <c r="O122" s="4">
        <v>8</v>
      </c>
      <c r="P122" s="4">
        <v>1</v>
      </c>
      <c r="Q122" s="136" t="s">
        <v>85</v>
      </c>
      <c r="R122" s="4" t="s">
        <v>80</v>
      </c>
      <c r="S122" s="29" t="s">
        <v>44</v>
      </c>
      <c r="T122" s="4">
        <v>1</v>
      </c>
      <c r="U122" s="141">
        <v>60130</v>
      </c>
      <c r="V122" s="50" t="s">
        <v>77</v>
      </c>
      <c r="W122" s="139"/>
      <c r="X122" s="73">
        <v>0</v>
      </c>
      <c r="Y122" s="73">
        <v>292000</v>
      </c>
      <c r="Z122" s="73">
        <v>292000</v>
      </c>
      <c r="AA122" s="134">
        <f t="shared" si="18"/>
        <v>292000</v>
      </c>
      <c r="AB122" s="134">
        <f t="shared" si="19"/>
        <v>100</v>
      </c>
      <c r="AC122" s="134">
        <v>0</v>
      </c>
      <c r="AD122" s="134">
        <f t="shared" si="21"/>
        <v>100</v>
      </c>
    </row>
    <row r="123" spans="1:30" ht="23.25" customHeight="1">
      <c r="A123" s="5"/>
      <c r="B123" s="116"/>
      <c r="C123" s="135"/>
      <c r="D123" s="175" t="s">
        <v>102</v>
      </c>
      <c r="E123" s="175"/>
      <c r="F123" s="175"/>
      <c r="G123" s="175"/>
      <c r="H123" s="175"/>
      <c r="I123" s="175"/>
      <c r="J123" s="175"/>
      <c r="K123" s="175"/>
      <c r="L123" s="175"/>
      <c r="M123" s="175"/>
      <c r="N123" s="55">
        <v>616</v>
      </c>
      <c r="O123" s="23">
        <v>10</v>
      </c>
      <c r="P123" s="23" t="s">
        <v>5</v>
      </c>
      <c r="Q123" s="136" t="s">
        <v>5</v>
      </c>
      <c r="R123" s="23" t="s">
        <v>5</v>
      </c>
      <c r="S123" s="137" t="s">
        <v>5</v>
      </c>
      <c r="T123" s="23" t="s">
        <v>5</v>
      </c>
      <c r="U123" s="138" t="s">
        <v>5</v>
      </c>
      <c r="V123" s="55" t="s">
        <v>5</v>
      </c>
      <c r="W123" s="139"/>
      <c r="X123" s="140">
        <f aca="true" t="shared" si="25" ref="X123:Z126">X124</f>
        <v>376526</v>
      </c>
      <c r="Y123" s="140">
        <f t="shared" si="25"/>
        <v>490157.28</v>
      </c>
      <c r="Z123" s="140">
        <f t="shared" si="25"/>
        <v>490157.28</v>
      </c>
      <c r="AA123" s="134">
        <f t="shared" si="18"/>
        <v>113631.28000000003</v>
      </c>
      <c r="AB123" s="134">
        <f t="shared" si="19"/>
        <v>100</v>
      </c>
      <c r="AC123" s="134">
        <f t="shared" si="20"/>
        <v>130.17886679804317</v>
      </c>
      <c r="AD123" s="134">
        <f t="shared" si="21"/>
        <v>100</v>
      </c>
    </row>
    <row r="124" spans="1:30" ht="23.25" customHeight="1">
      <c r="A124" s="5"/>
      <c r="B124" s="116"/>
      <c r="C124" s="135"/>
      <c r="D124" s="69"/>
      <c r="E124" s="178" t="s">
        <v>100</v>
      </c>
      <c r="F124" s="178"/>
      <c r="G124" s="178"/>
      <c r="H124" s="178"/>
      <c r="I124" s="178"/>
      <c r="J124" s="178"/>
      <c r="K124" s="178"/>
      <c r="L124" s="178"/>
      <c r="M124" s="178"/>
      <c r="N124" s="50">
        <v>616</v>
      </c>
      <c r="O124" s="4">
        <v>10</v>
      </c>
      <c r="P124" s="4">
        <v>1</v>
      </c>
      <c r="Q124" s="136" t="s">
        <v>5</v>
      </c>
      <c r="R124" s="4" t="s">
        <v>5</v>
      </c>
      <c r="S124" s="29" t="s">
        <v>5</v>
      </c>
      <c r="T124" s="4" t="s">
        <v>5</v>
      </c>
      <c r="U124" s="141" t="s">
        <v>5</v>
      </c>
      <c r="V124" s="50" t="s">
        <v>5</v>
      </c>
      <c r="W124" s="139"/>
      <c r="X124" s="73">
        <f t="shared" si="25"/>
        <v>376526</v>
      </c>
      <c r="Y124" s="73">
        <f t="shared" si="25"/>
        <v>490157.28</v>
      </c>
      <c r="Z124" s="73">
        <f t="shared" si="25"/>
        <v>490157.28</v>
      </c>
      <c r="AA124" s="134">
        <f t="shared" si="18"/>
        <v>113631.28000000003</v>
      </c>
      <c r="AB124" s="134">
        <f t="shared" si="19"/>
        <v>100</v>
      </c>
      <c r="AC124" s="134">
        <f t="shared" si="20"/>
        <v>130.17886679804317</v>
      </c>
      <c r="AD124" s="134">
        <f t="shared" si="21"/>
        <v>100</v>
      </c>
    </row>
    <row r="125" spans="1:30" ht="81.75" customHeight="1">
      <c r="A125" s="5"/>
      <c r="B125" s="116"/>
      <c r="C125" s="135"/>
      <c r="D125" s="69"/>
      <c r="E125" s="70"/>
      <c r="F125" s="176" t="s">
        <v>86</v>
      </c>
      <c r="G125" s="176"/>
      <c r="H125" s="176"/>
      <c r="I125" s="176"/>
      <c r="J125" s="176"/>
      <c r="K125" s="176"/>
      <c r="L125" s="176"/>
      <c r="M125" s="176"/>
      <c r="N125" s="50">
        <v>616</v>
      </c>
      <c r="O125" s="4">
        <v>10</v>
      </c>
      <c r="P125" s="4">
        <v>1</v>
      </c>
      <c r="Q125" s="136" t="s">
        <v>32</v>
      </c>
      <c r="R125" s="4">
        <v>75</v>
      </c>
      <c r="S125" s="29" t="s">
        <v>99</v>
      </c>
      <c r="T125" s="4" t="s">
        <v>98</v>
      </c>
      <c r="U125" s="141" t="s">
        <v>97</v>
      </c>
      <c r="V125" s="50" t="s">
        <v>5</v>
      </c>
      <c r="W125" s="139"/>
      <c r="X125" s="73">
        <f t="shared" si="25"/>
        <v>376526</v>
      </c>
      <c r="Y125" s="73">
        <f t="shared" si="25"/>
        <v>490157.28</v>
      </c>
      <c r="Z125" s="73">
        <f t="shared" si="25"/>
        <v>490157.28</v>
      </c>
      <c r="AA125" s="134">
        <f t="shared" si="18"/>
        <v>113631.28000000003</v>
      </c>
      <c r="AB125" s="134">
        <f t="shared" si="19"/>
        <v>100</v>
      </c>
      <c r="AC125" s="134">
        <f t="shared" si="20"/>
        <v>130.17886679804317</v>
      </c>
      <c r="AD125" s="134">
        <f t="shared" si="21"/>
        <v>100</v>
      </c>
    </row>
    <row r="126" spans="1:30" ht="36.75" customHeight="1">
      <c r="A126" s="5"/>
      <c r="B126" s="116"/>
      <c r="C126" s="135"/>
      <c r="D126" s="69"/>
      <c r="E126" s="70"/>
      <c r="F126" s="71"/>
      <c r="G126" s="176" t="s">
        <v>87</v>
      </c>
      <c r="H126" s="176"/>
      <c r="I126" s="176"/>
      <c r="J126" s="176"/>
      <c r="K126" s="176"/>
      <c r="L126" s="176"/>
      <c r="M126" s="176"/>
      <c r="N126" s="50">
        <v>616</v>
      </c>
      <c r="O126" s="4">
        <v>10</v>
      </c>
      <c r="P126" s="4">
        <v>1</v>
      </c>
      <c r="Q126" s="136" t="s">
        <v>88</v>
      </c>
      <c r="R126" s="4">
        <v>75</v>
      </c>
      <c r="S126" s="29">
        <v>0</v>
      </c>
      <c r="T126" s="4">
        <v>0</v>
      </c>
      <c r="U126" s="141">
        <v>20001</v>
      </c>
      <c r="V126" s="50" t="s">
        <v>5</v>
      </c>
      <c r="W126" s="139"/>
      <c r="X126" s="73">
        <f t="shared" si="25"/>
        <v>376526</v>
      </c>
      <c r="Y126" s="73">
        <f t="shared" si="25"/>
        <v>490157.28</v>
      </c>
      <c r="Z126" s="73">
        <f t="shared" si="25"/>
        <v>490157.28</v>
      </c>
      <c r="AA126" s="134">
        <f t="shared" si="18"/>
        <v>113631.28000000003</v>
      </c>
      <c r="AB126" s="134">
        <f t="shared" si="19"/>
        <v>100</v>
      </c>
      <c r="AC126" s="134">
        <f t="shared" si="20"/>
        <v>130.17886679804317</v>
      </c>
      <c r="AD126" s="134">
        <f t="shared" si="21"/>
        <v>100</v>
      </c>
    </row>
    <row r="127" spans="1:30" ht="63" customHeight="1">
      <c r="A127" s="5"/>
      <c r="B127" s="116"/>
      <c r="C127" s="135"/>
      <c r="D127" s="69"/>
      <c r="E127" s="70"/>
      <c r="F127" s="71"/>
      <c r="G127" s="71"/>
      <c r="H127" s="176" t="s">
        <v>89</v>
      </c>
      <c r="I127" s="176"/>
      <c r="J127" s="176"/>
      <c r="K127" s="176"/>
      <c r="L127" s="176"/>
      <c r="M127" s="176"/>
      <c r="N127" s="50">
        <v>616</v>
      </c>
      <c r="O127" s="4">
        <v>10</v>
      </c>
      <c r="P127" s="4">
        <v>1</v>
      </c>
      <c r="Q127" s="136" t="s">
        <v>90</v>
      </c>
      <c r="R127" s="4">
        <v>75</v>
      </c>
      <c r="S127" s="29">
        <v>0</v>
      </c>
      <c r="T127" s="4">
        <v>0</v>
      </c>
      <c r="U127" s="141">
        <v>20001</v>
      </c>
      <c r="V127" s="50">
        <v>310</v>
      </c>
      <c r="W127" s="139"/>
      <c r="X127" s="73">
        <v>376526</v>
      </c>
      <c r="Y127" s="73">
        <v>490157.28</v>
      </c>
      <c r="Z127" s="73">
        <v>490157.28</v>
      </c>
      <c r="AA127" s="134">
        <f t="shared" si="18"/>
        <v>113631.28000000003</v>
      </c>
      <c r="AB127" s="134">
        <f t="shared" si="19"/>
        <v>100</v>
      </c>
      <c r="AC127" s="134">
        <f t="shared" si="20"/>
        <v>130.17886679804317</v>
      </c>
      <c r="AD127" s="134">
        <f t="shared" si="21"/>
        <v>100</v>
      </c>
    </row>
    <row r="128" spans="1:30" ht="47.25" customHeight="1">
      <c r="A128" s="5"/>
      <c r="B128" s="116"/>
      <c r="C128" s="135"/>
      <c r="D128" s="69"/>
      <c r="E128" s="70"/>
      <c r="F128" s="71"/>
      <c r="G128" s="71"/>
      <c r="H128" s="71"/>
      <c r="I128" s="176" t="s">
        <v>94</v>
      </c>
      <c r="J128" s="176"/>
      <c r="K128" s="176"/>
      <c r="L128" s="176"/>
      <c r="M128" s="176"/>
      <c r="N128" s="55">
        <v>616</v>
      </c>
      <c r="O128" s="23">
        <v>11</v>
      </c>
      <c r="P128" s="23">
        <v>1</v>
      </c>
      <c r="Q128" s="130" t="s">
        <v>91</v>
      </c>
      <c r="R128" s="23"/>
      <c r="S128" s="137"/>
      <c r="T128" s="23"/>
      <c r="U128" s="138"/>
      <c r="V128" s="55" t="s">
        <v>5</v>
      </c>
      <c r="W128" s="133"/>
      <c r="X128" s="140">
        <f aca="true" t="shared" si="26" ref="X128:Z132">X129</f>
        <v>225000</v>
      </c>
      <c r="Y128" s="140">
        <f t="shared" si="26"/>
        <v>225000</v>
      </c>
      <c r="Z128" s="140">
        <f t="shared" si="26"/>
        <v>224889</v>
      </c>
      <c r="AA128" s="134">
        <f t="shared" si="18"/>
        <v>0</v>
      </c>
      <c r="AB128" s="134">
        <f t="shared" si="19"/>
        <v>99.95066666666666</v>
      </c>
      <c r="AC128" s="134">
        <f t="shared" si="20"/>
        <v>99.95066666666666</v>
      </c>
      <c r="AD128" s="134">
        <f t="shared" si="21"/>
        <v>99.95066666666666</v>
      </c>
    </row>
    <row r="129" spans="1:30" ht="31.5" customHeight="1">
      <c r="A129" s="5"/>
      <c r="B129" s="116"/>
      <c r="C129" s="135"/>
      <c r="D129" s="69"/>
      <c r="E129" s="70"/>
      <c r="F129" s="71"/>
      <c r="G129" s="71"/>
      <c r="H129" s="71"/>
      <c r="I129" s="71"/>
      <c r="J129" s="177" t="s">
        <v>324</v>
      </c>
      <c r="K129" s="177"/>
      <c r="L129" s="177"/>
      <c r="M129" s="177"/>
      <c r="N129" s="50">
        <v>616</v>
      </c>
      <c r="O129" s="4">
        <v>11</v>
      </c>
      <c r="P129" s="4">
        <v>1</v>
      </c>
      <c r="Q129" s="136" t="s">
        <v>91</v>
      </c>
      <c r="R129" s="4" t="s">
        <v>33</v>
      </c>
      <c r="S129" s="29">
        <v>0</v>
      </c>
      <c r="T129" s="4">
        <v>0</v>
      </c>
      <c r="U129" s="141">
        <v>0</v>
      </c>
      <c r="V129" s="50"/>
      <c r="W129" s="139"/>
      <c r="X129" s="73">
        <f t="shared" si="26"/>
        <v>225000</v>
      </c>
      <c r="Y129" s="73">
        <f t="shared" si="26"/>
        <v>225000</v>
      </c>
      <c r="Z129" s="73">
        <f t="shared" si="26"/>
        <v>224889</v>
      </c>
      <c r="AA129" s="134">
        <f t="shared" si="18"/>
        <v>0</v>
      </c>
      <c r="AB129" s="134">
        <v>0</v>
      </c>
      <c r="AC129" s="134">
        <f t="shared" si="20"/>
        <v>99.95066666666666</v>
      </c>
      <c r="AD129" s="134">
        <v>0</v>
      </c>
    </row>
    <row r="130" spans="1:30" ht="31.5" customHeight="1">
      <c r="A130" s="5"/>
      <c r="B130" s="116"/>
      <c r="C130" s="135"/>
      <c r="D130" s="69"/>
      <c r="E130" s="70"/>
      <c r="F130" s="71"/>
      <c r="G130" s="71"/>
      <c r="H130" s="71"/>
      <c r="I130" s="71"/>
      <c r="J130" s="177" t="s">
        <v>324</v>
      </c>
      <c r="K130" s="177"/>
      <c r="L130" s="177"/>
      <c r="M130" s="177"/>
      <c r="N130" s="50">
        <v>616</v>
      </c>
      <c r="O130" s="4">
        <v>11</v>
      </c>
      <c r="P130" s="4">
        <v>1</v>
      </c>
      <c r="Q130" s="136" t="s">
        <v>91</v>
      </c>
      <c r="R130" s="4" t="s">
        <v>33</v>
      </c>
      <c r="S130" s="29" t="s">
        <v>448</v>
      </c>
      <c r="T130" s="4">
        <v>0</v>
      </c>
      <c r="U130" s="141">
        <v>0</v>
      </c>
      <c r="V130" s="50"/>
      <c r="W130" s="139"/>
      <c r="X130" s="73">
        <f t="shared" si="26"/>
        <v>225000</v>
      </c>
      <c r="Y130" s="73">
        <f t="shared" si="26"/>
        <v>225000</v>
      </c>
      <c r="Z130" s="73">
        <f t="shared" si="26"/>
        <v>224889</v>
      </c>
      <c r="AA130" s="134">
        <f t="shared" si="18"/>
        <v>0</v>
      </c>
      <c r="AB130" s="134">
        <f t="shared" si="19"/>
        <v>99.95066666666666</v>
      </c>
      <c r="AC130" s="134">
        <v>0</v>
      </c>
      <c r="AD130" s="134">
        <f t="shared" si="21"/>
        <v>99.95066666666666</v>
      </c>
    </row>
    <row r="131" spans="1:30" ht="31.5" customHeight="1">
      <c r="A131" s="5"/>
      <c r="B131" s="116"/>
      <c r="C131" s="135"/>
      <c r="D131" s="69"/>
      <c r="E131" s="70"/>
      <c r="F131" s="71"/>
      <c r="G131" s="71"/>
      <c r="H131" s="71"/>
      <c r="I131" s="71"/>
      <c r="J131" s="72"/>
      <c r="K131" s="72"/>
      <c r="L131" s="72"/>
      <c r="M131" s="142" t="s">
        <v>366</v>
      </c>
      <c r="N131" s="50">
        <v>616</v>
      </c>
      <c r="O131" s="4">
        <v>11</v>
      </c>
      <c r="P131" s="4">
        <v>1</v>
      </c>
      <c r="Q131" s="136"/>
      <c r="R131" s="4">
        <v>85</v>
      </c>
      <c r="S131" s="29" t="s">
        <v>448</v>
      </c>
      <c r="T131" s="4">
        <v>1</v>
      </c>
      <c r="U131" s="141">
        <v>0</v>
      </c>
      <c r="V131" s="50"/>
      <c r="W131" s="139"/>
      <c r="X131" s="73">
        <f t="shared" si="26"/>
        <v>225000</v>
      </c>
      <c r="Y131" s="73">
        <f t="shared" si="26"/>
        <v>225000</v>
      </c>
      <c r="Z131" s="73">
        <f t="shared" si="26"/>
        <v>224889</v>
      </c>
      <c r="AA131" s="168">
        <f t="shared" si="18"/>
        <v>0</v>
      </c>
      <c r="AB131" s="168">
        <f t="shared" si="19"/>
        <v>99.95066666666666</v>
      </c>
      <c r="AC131" s="168">
        <v>0</v>
      </c>
      <c r="AD131" s="168">
        <f t="shared" si="21"/>
        <v>99.95066666666666</v>
      </c>
    </row>
    <row r="132" spans="1:30" ht="37.5" customHeight="1">
      <c r="A132" s="5"/>
      <c r="B132" s="116"/>
      <c r="C132" s="135"/>
      <c r="D132" s="69"/>
      <c r="E132" s="70"/>
      <c r="F132" s="71"/>
      <c r="G132" s="71"/>
      <c r="H132" s="71"/>
      <c r="I132" s="71"/>
      <c r="J132" s="72"/>
      <c r="K132" s="72"/>
      <c r="L132" s="72"/>
      <c r="M132" s="143" t="s">
        <v>92</v>
      </c>
      <c r="N132" s="50">
        <v>616</v>
      </c>
      <c r="O132" s="4">
        <v>11</v>
      </c>
      <c r="P132" s="4">
        <v>1</v>
      </c>
      <c r="Q132" s="136"/>
      <c r="R132" s="4" t="s">
        <v>33</v>
      </c>
      <c r="S132" s="29" t="s">
        <v>448</v>
      </c>
      <c r="T132" s="4">
        <v>1</v>
      </c>
      <c r="U132" s="141">
        <v>90054</v>
      </c>
      <c r="V132" s="50"/>
      <c r="W132" s="139"/>
      <c r="X132" s="73">
        <f t="shared" si="26"/>
        <v>225000</v>
      </c>
      <c r="Y132" s="73">
        <f t="shared" si="26"/>
        <v>225000</v>
      </c>
      <c r="Z132" s="73">
        <f t="shared" si="26"/>
        <v>224889</v>
      </c>
      <c r="AA132" s="134">
        <f t="shared" si="18"/>
        <v>0</v>
      </c>
      <c r="AB132" s="134">
        <f t="shared" si="19"/>
        <v>99.95066666666666</v>
      </c>
      <c r="AC132" s="134">
        <v>0</v>
      </c>
      <c r="AD132" s="134">
        <f t="shared" si="21"/>
        <v>99.95066666666666</v>
      </c>
    </row>
    <row r="133" spans="1:30" ht="33" customHeight="1" thickBot="1">
      <c r="A133" s="5"/>
      <c r="B133" s="116"/>
      <c r="C133" s="135"/>
      <c r="D133" s="69"/>
      <c r="E133" s="70"/>
      <c r="F133" s="71"/>
      <c r="G133" s="71"/>
      <c r="H133" s="71"/>
      <c r="I133" s="71"/>
      <c r="J133" s="177" t="s">
        <v>324</v>
      </c>
      <c r="K133" s="177"/>
      <c r="L133" s="177"/>
      <c r="M133" s="177"/>
      <c r="N133" s="50">
        <v>616</v>
      </c>
      <c r="O133" s="4">
        <v>11</v>
      </c>
      <c r="P133" s="4">
        <v>1</v>
      </c>
      <c r="Q133" s="136" t="s">
        <v>91</v>
      </c>
      <c r="R133" s="4" t="s">
        <v>33</v>
      </c>
      <c r="S133" s="29" t="s">
        <v>448</v>
      </c>
      <c r="T133" s="4">
        <v>1</v>
      </c>
      <c r="U133" s="141">
        <v>90054</v>
      </c>
      <c r="V133" s="50">
        <v>240</v>
      </c>
      <c r="W133" s="139"/>
      <c r="X133" s="73">
        <v>225000</v>
      </c>
      <c r="Y133" s="73">
        <v>225000</v>
      </c>
      <c r="Z133" s="73">
        <v>224889</v>
      </c>
      <c r="AA133" s="134">
        <f t="shared" si="18"/>
        <v>0</v>
      </c>
      <c r="AB133" s="134">
        <f t="shared" si="19"/>
        <v>99.95066666666666</v>
      </c>
      <c r="AC133" s="134">
        <v>0</v>
      </c>
      <c r="AD133" s="134">
        <f t="shared" si="21"/>
        <v>99.95066666666666</v>
      </c>
    </row>
    <row r="134" spans="1:30" ht="24.75" customHeight="1" hidden="1">
      <c r="A134" s="5"/>
      <c r="B134" s="116"/>
      <c r="C134" s="135"/>
      <c r="D134" s="175" t="s">
        <v>96</v>
      </c>
      <c r="E134" s="175"/>
      <c r="F134" s="175"/>
      <c r="G134" s="175"/>
      <c r="H134" s="175"/>
      <c r="I134" s="175"/>
      <c r="J134" s="175"/>
      <c r="K134" s="175"/>
      <c r="L134" s="175"/>
      <c r="M134" s="175"/>
      <c r="N134" s="55">
        <v>608</v>
      </c>
      <c r="O134" s="23">
        <v>99</v>
      </c>
      <c r="P134" s="23" t="s">
        <v>5</v>
      </c>
      <c r="Q134" s="136" t="s">
        <v>5</v>
      </c>
      <c r="R134" s="23" t="s">
        <v>5</v>
      </c>
      <c r="S134" s="137" t="s">
        <v>5</v>
      </c>
      <c r="T134" s="23" t="s">
        <v>5</v>
      </c>
      <c r="U134" s="138" t="s">
        <v>5</v>
      </c>
      <c r="V134" s="55" t="s">
        <v>5</v>
      </c>
      <c r="W134" s="139"/>
      <c r="X134" s="140">
        <v>0</v>
      </c>
      <c r="Y134" s="140">
        <v>0</v>
      </c>
      <c r="Z134" s="140">
        <v>0</v>
      </c>
      <c r="AA134" s="134">
        <f t="shared" si="18"/>
        <v>0</v>
      </c>
      <c r="AB134" s="134"/>
      <c r="AC134" s="134" t="e">
        <f t="shared" si="20"/>
        <v>#DIV/0!</v>
      </c>
      <c r="AD134" s="134" t="e">
        <f t="shared" si="21"/>
        <v>#DIV/0!</v>
      </c>
    </row>
    <row r="135" spans="1:30" ht="409.5" customHeight="1" hidden="1">
      <c r="A135" s="3"/>
      <c r="B135" s="119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5"/>
      <c r="N135" s="146">
        <v>608</v>
      </c>
      <c r="O135" s="146">
        <v>0</v>
      </c>
      <c r="P135" s="146">
        <v>0</v>
      </c>
      <c r="Q135" s="147" t="s">
        <v>133</v>
      </c>
      <c r="R135" s="147" t="s">
        <v>5</v>
      </c>
      <c r="S135" s="147" t="s">
        <v>5</v>
      </c>
      <c r="T135" s="147" t="s">
        <v>5</v>
      </c>
      <c r="U135" s="147" t="s">
        <v>5</v>
      </c>
      <c r="V135" s="146" t="s">
        <v>93</v>
      </c>
      <c r="W135" s="146"/>
      <c r="X135" s="148">
        <v>6466640</v>
      </c>
      <c r="Y135" s="148">
        <v>7525400</v>
      </c>
      <c r="Z135" s="148">
        <v>7525400</v>
      </c>
      <c r="AA135" s="134">
        <f t="shared" si="18"/>
        <v>1058760</v>
      </c>
      <c r="AB135" s="134">
        <f t="shared" si="19"/>
        <v>100</v>
      </c>
      <c r="AC135" s="134">
        <f t="shared" si="20"/>
        <v>116.37264483564881</v>
      </c>
      <c r="AD135" s="134">
        <f t="shared" si="21"/>
        <v>100</v>
      </c>
    </row>
    <row r="136" spans="1:30" ht="21" customHeight="1">
      <c r="A136" s="2"/>
      <c r="B136" s="120"/>
      <c r="C136" s="149"/>
      <c r="D136" s="149"/>
      <c r="E136" s="149"/>
      <c r="F136" s="149"/>
      <c r="G136" s="149"/>
      <c r="H136" s="149"/>
      <c r="I136" s="149"/>
      <c r="J136" s="149"/>
      <c r="K136" s="149"/>
      <c r="L136" s="150"/>
      <c r="M136" s="151" t="s">
        <v>95</v>
      </c>
      <c r="N136" s="151"/>
      <c r="O136" s="151"/>
      <c r="P136" s="151"/>
      <c r="Q136" s="151"/>
      <c r="R136" s="151"/>
      <c r="S136" s="151"/>
      <c r="T136" s="151"/>
      <c r="U136" s="151"/>
      <c r="V136" s="151"/>
      <c r="W136" s="152"/>
      <c r="X136" s="134">
        <v>19872355</v>
      </c>
      <c r="Y136" s="153">
        <v>71722647.97</v>
      </c>
      <c r="Z136" s="153">
        <v>22420862.52</v>
      </c>
      <c r="AA136" s="140">
        <f t="shared" si="18"/>
        <v>51850292.97</v>
      </c>
      <c r="AB136" s="134">
        <f t="shared" si="19"/>
        <v>31.26050578804362</v>
      </c>
      <c r="AC136" s="134">
        <f t="shared" si="20"/>
        <v>112.82438603778968</v>
      </c>
      <c r="AD136" s="134">
        <f t="shared" si="21"/>
        <v>31.26050578804362</v>
      </c>
    </row>
    <row r="137" spans="1:28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1"/>
      <c r="Q137" s="1"/>
      <c r="R137" s="1"/>
      <c r="S137" s="1"/>
      <c r="T137" s="1"/>
      <c r="U137" s="1"/>
      <c r="V137" s="1"/>
      <c r="W137" s="1"/>
      <c r="X137" s="78"/>
      <c r="Y137" s="2"/>
      <c r="Z137" s="1"/>
      <c r="AA137" s="1"/>
      <c r="AB137" s="78"/>
    </row>
  </sheetData>
  <sheetProtection/>
  <mergeCells count="93">
    <mergeCell ref="AB5:AC5"/>
    <mergeCell ref="E17:M17"/>
    <mergeCell ref="R13:U13"/>
    <mergeCell ref="R14:U14"/>
    <mergeCell ref="C15:M15"/>
    <mergeCell ref="D16:M16"/>
    <mergeCell ref="F18:M18"/>
    <mergeCell ref="H19:M19"/>
    <mergeCell ref="I20:M20"/>
    <mergeCell ref="J21:M21"/>
    <mergeCell ref="E22:M22"/>
    <mergeCell ref="F23:M23"/>
    <mergeCell ref="H24:M24"/>
    <mergeCell ref="I25:M25"/>
    <mergeCell ref="J27:M27"/>
    <mergeCell ref="J28:M28"/>
    <mergeCell ref="J29:M29"/>
    <mergeCell ref="J30:M30"/>
    <mergeCell ref="E31:M31"/>
    <mergeCell ref="F32:M32"/>
    <mergeCell ref="I33:M33"/>
    <mergeCell ref="J34:M34"/>
    <mergeCell ref="J39:M39"/>
    <mergeCell ref="J38:M38"/>
    <mergeCell ref="J40:M40"/>
    <mergeCell ref="J41:M41"/>
    <mergeCell ref="J46:M46"/>
    <mergeCell ref="D47:M47"/>
    <mergeCell ref="E48:M48"/>
    <mergeCell ref="F49:M49"/>
    <mergeCell ref="H50:M50"/>
    <mergeCell ref="I51:M51"/>
    <mergeCell ref="J52:M52"/>
    <mergeCell ref="J53:M53"/>
    <mergeCell ref="D54:M54"/>
    <mergeCell ref="E55:M55"/>
    <mergeCell ref="F56:M56"/>
    <mergeCell ref="I57:M57"/>
    <mergeCell ref="J58:M58"/>
    <mergeCell ref="E59:M59"/>
    <mergeCell ref="F60:M60"/>
    <mergeCell ref="G61:M61"/>
    <mergeCell ref="H62:M62"/>
    <mergeCell ref="I63:M63"/>
    <mergeCell ref="J64:M64"/>
    <mergeCell ref="D68:M68"/>
    <mergeCell ref="E69:M69"/>
    <mergeCell ref="F70:M70"/>
    <mergeCell ref="J77:M77"/>
    <mergeCell ref="D82:M82"/>
    <mergeCell ref="E83:M83"/>
    <mergeCell ref="H89:M89"/>
    <mergeCell ref="G71:M71"/>
    <mergeCell ref="H72:M72"/>
    <mergeCell ref="I73:M73"/>
    <mergeCell ref="J74:M74"/>
    <mergeCell ref="H75:M75"/>
    <mergeCell ref="I76:M76"/>
    <mergeCell ref="G104:M104"/>
    <mergeCell ref="H105:M105"/>
    <mergeCell ref="I106:M106"/>
    <mergeCell ref="J107:M107"/>
    <mergeCell ref="I90:M90"/>
    <mergeCell ref="J91:M91"/>
    <mergeCell ref="E102:M102"/>
    <mergeCell ref="F103:M103"/>
    <mergeCell ref="H108:M108"/>
    <mergeCell ref="I109:M109"/>
    <mergeCell ref="J110:M110"/>
    <mergeCell ref="D111:M111"/>
    <mergeCell ref="E112:M112"/>
    <mergeCell ref="I119:M119"/>
    <mergeCell ref="H118:M118"/>
    <mergeCell ref="J120:M120"/>
    <mergeCell ref="F113:M113"/>
    <mergeCell ref="I114:M114"/>
    <mergeCell ref="J115:M115"/>
    <mergeCell ref="F116:M116"/>
    <mergeCell ref="J133:M133"/>
    <mergeCell ref="J122:M122"/>
    <mergeCell ref="D123:M123"/>
    <mergeCell ref="E124:M124"/>
    <mergeCell ref="G117:M117"/>
    <mergeCell ref="D134:M134"/>
    <mergeCell ref="F125:M125"/>
    <mergeCell ref="G126:M126"/>
    <mergeCell ref="H127:M127"/>
    <mergeCell ref="I128:M128"/>
    <mergeCell ref="M9:AD9"/>
    <mergeCell ref="M10:AD10"/>
    <mergeCell ref="J129:M129"/>
    <mergeCell ref="J130:M130"/>
    <mergeCell ref="J121:M121"/>
  </mergeCells>
  <printOptions/>
  <pageMargins left="0.5905511811023623" right="0.5905511811023623" top="1.1811023622047245" bottom="0.3937007874015748" header="0" footer="0"/>
  <pageSetup fitToHeight="15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8"/>
  <sheetViews>
    <sheetView showGridLines="0" zoomScalePageLayoutView="0" workbookViewId="0" topLeftCell="A1">
      <selection activeCell="D18" sqref="D18:O18"/>
    </sheetView>
  </sheetViews>
  <sheetFormatPr defaultColWidth="9.140625" defaultRowHeight="15"/>
  <cols>
    <col min="1" max="1" width="0.5625" style="79" customWidth="1"/>
    <col min="2" max="13" width="0" style="79" hidden="1" customWidth="1"/>
    <col min="14" max="14" width="50.00390625" style="79" customWidth="1"/>
    <col min="15" max="15" width="0" style="79" hidden="1" customWidth="1"/>
    <col min="16" max="16" width="5.421875" style="79" customWidth="1"/>
    <col min="17" max="17" width="5.28125" style="79" customWidth="1"/>
    <col min="18" max="24" width="0" style="79" hidden="1" customWidth="1"/>
    <col min="25" max="25" width="16.8515625" style="79" customWidth="1"/>
    <col min="26" max="26" width="14.57421875" style="79" customWidth="1"/>
    <col min="27" max="27" width="14.8515625" style="79" customWidth="1"/>
    <col min="28" max="28" width="0" style="79" hidden="1" customWidth="1"/>
    <col min="29" max="29" width="15.00390625" style="79" customWidth="1"/>
    <col min="30" max="31" width="12.140625" style="79" customWidth="1"/>
    <col min="32" max="16384" width="9.140625" style="79" customWidth="1"/>
  </cols>
  <sheetData>
    <row r="1" spans="1:29" ht="12.75" customHeight="1">
      <c r="A1" s="18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78"/>
      <c r="Z1" s="16"/>
      <c r="AA1" s="78"/>
      <c r="AB1" s="1"/>
      <c r="AC1" s="78"/>
    </row>
    <row r="2" spans="1:30" ht="12.75" customHeight="1">
      <c r="A2" s="18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9"/>
      <c r="X2" s="17"/>
      <c r="AA2" s="78"/>
      <c r="AB2" s="1"/>
      <c r="AC2" s="24" t="s">
        <v>373</v>
      </c>
      <c r="AD2" s="16"/>
    </row>
    <row r="3" spans="1:30" ht="12.75" customHeight="1">
      <c r="A3" s="1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9"/>
      <c r="X3" s="17"/>
      <c r="AA3" s="78"/>
      <c r="AB3" s="1"/>
      <c r="AC3" s="24" t="s">
        <v>132</v>
      </c>
      <c r="AD3" s="16"/>
    </row>
    <row r="4" spans="1:30" ht="12.75" customHeight="1">
      <c r="A4" s="18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9"/>
      <c r="X4" s="17"/>
      <c r="AA4" s="1"/>
      <c r="AB4" s="1"/>
      <c r="AC4" s="24" t="s">
        <v>131</v>
      </c>
      <c r="AD4" s="16"/>
    </row>
    <row r="5" spans="1:30" ht="12.75" customHeight="1">
      <c r="A5" s="18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2"/>
      <c r="P5" s="2"/>
      <c r="Q5" s="78"/>
      <c r="R5" s="20"/>
      <c r="S5" s="22"/>
      <c r="T5" s="20"/>
      <c r="U5" s="20"/>
      <c r="V5" s="20"/>
      <c r="W5" s="19"/>
      <c r="X5" s="21"/>
      <c r="AA5" s="14"/>
      <c r="AB5" s="1"/>
      <c r="AC5" s="24" t="s">
        <v>449</v>
      </c>
      <c r="AD5" s="20"/>
    </row>
    <row r="6" spans="1:30" ht="18.75" customHeight="1">
      <c r="A6" s="18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9"/>
      <c r="X6" s="17"/>
      <c r="AA6" s="78"/>
      <c r="AB6" s="1"/>
      <c r="AC6" s="24" t="s">
        <v>478</v>
      </c>
      <c r="AD6" s="16"/>
    </row>
    <row r="7" spans="1:31" ht="9.75" customHeight="1">
      <c r="A7" s="18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  <c r="AA7" s="1"/>
      <c r="AB7" s="1"/>
      <c r="AC7" s="78"/>
      <c r="AE7" s="80"/>
    </row>
    <row r="8" spans="1:29" ht="0.75" customHeight="1">
      <c r="A8" s="11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"/>
      <c r="AC8" s="78"/>
    </row>
    <row r="9" spans="1:29" ht="0.7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"/>
      <c r="AC9" s="78"/>
    </row>
    <row r="10" spans="1:29" ht="0.75" customHeight="1">
      <c r="A10" s="11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"/>
      <c r="AC10" s="78"/>
    </row>
    <row r="11" spans="2:31" ht="16.5" customHeight="1"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173" t="s">
        <v>450</v>
      </c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</row>
    <row r="12" spans="1:31" ht="14.25" customHeight="1">
      <c r="A12" s="15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86" t="s">
        <v>376</v>
      </c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</row>
    <row r="13" spans="1:31" ht="12" customHeight="1">
      <c r="A13" s="13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25"/>
      <c r="O13" s="25"/>
      <c r="P13" s="25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"/>
      <c r="AC13" s="78"/>
      <c r="AD13" s="81"/>
      <c r="AE13" s="57" t="s">
        <v>130</v>
      </c>
    </row>
    <row r="14" spans="1:29" ht="12.75" customHeight="1" hidden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15"/>
      <c r="AA14" s="15"/>
      <c r="AB14" s="1"/>
      <c r="AC14" s="78"/>
    </row>
    <row r="15" spans="1:29" ht="2.25" customHeight="1" hidden="1" thickBot="1">
      <c r="A15" s="1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9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3"/>
      <c r="AA15" s="54" t="s">
        <v>130</v>
      </c>
      <c r="AB15" s="1"/>
      <c r="AC15" s="78"/>
    </row>
    <row r="16" spans="1:31" ht="65.25" customHeight="1" thickBot="1">
      <c r="A16" s="3"/>
      <c r="B16" s="8"/>
      <c r="C16" s="114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2" t="s">
        <v>129</v>
      </c>
      <c r="O16" s="123" t="s">
        <v>128</v>
      </c>
      <c r="P16" s="123" t="s">
        <v>127</v>
      </c>
      <c r="Q16" s="123" t="s">
        <v>126</v>
      </c>
      <c r="R16" s="123" t="s">
        <v>125</v>
      </c>
      <c r="S16" s="181" t="s">
        <v>124</v>
      </c>
      <c r="T16" s="181"/>
      <c r="U16" s="181"/>
      <c r="V16" s="181"/>
      <c r="W16" s="123" t="s">
        <v>123</v>
      </c>
      <c r="X16" s="123" t="s">
        <v>122</v>
      </c>
      <c r="Y16" s="104" t="s">
        <v>444</v>
      </c>
      <c r="Z16" s="104" t="s">
        <v>393</v>
      </c>
      <c r="AA16" s="104" t="s">
        <v>394</v>
      </c>
      <c r="AB16" s="104" t="s">
        <v>369</v>
      </c>
      <c r="AC16" s="122" t="s">
        <v>369</v>
      </c>
      <c r="AD16" s="104" t="s">
        <v>370</v>
      </c>
      <c r="AE16" s="104" t="s">
        <v>371</v>
      </c>
    </row>
    <row r="17" spans="1:31" ht="12" customHeight="1" thickBot="1">
      <c r="A17" s="6"/>
      <c r="B17" s="7"/>
      <c r="C17" s="154"/>
      <c r="D17" s="125"/>
      <c r="E17" s="126"/>
      <c r="F17" s="126"/>
      <c r="G17" s="126"/>
      <c r="H17" s="126"/>
      <c r="I17" s="126"/>
      <c r="J17" s="126"/>
      <c r="K17" s="126"/>
      <c r="L17" s="126"/>
      <c r="M17" s="126"/>
      <c r="N17" s="157">
        <v>1</v>
      </c>
      <c r="O17" s="157">
        <v>2</v>
      </c>
      <c r="P17" s="157">
        <v>2</v>
      </c>
      <c r="Q17" s="157">
        <v>3</v>
      </c>
      <c r="R17" s="157">
        <v>5</v>
      </c>
      <c r="S17" s="187">
        <v>5</v>
      </c>
      <c r="T17" s="187"/>
      <c r="U17" s="187"/>
      <c r="V17" s="187"/>
      <c r="W17" s="157">
        <v>6</v>
      </c>
      <c r="X17" s="157">
        <v>7</v>
      </c>
      <c r="Y17" s="157">
        <v>4</v>
      </c>
      <c r="Z17" s="157">
        <v>5</v>
      </c>
      <c r="AA17" s="157">
        <v>6</v>
      </c>
      <c r="AB17" s="157">
        <v>6</v>
      </c>
      <c r="AC17" s="157">
        <v>6</v>
      </c>
      <c r="AD17" s="157">
        <v>6</v>
      </c>
      <c r="AE17" s="157">
        <v>6</v>
      </c>
    </row>
    <row r="18" spans="1:31" ht="27.75" customHeight="1">
      <c r="A18" s="5"/>
      <c r="B18" s="27"/>
      <c r="C18" s="155"/>
      <c r="D18" s="175" t="s">
        <v>121</v>
      </c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23">
        <v>1</v>
      </c>
      <c r="Q18" s="23" t="s">
        <v>98</v>
      </c>
      <c r="R18" s="158" t="s">
        <v>133</v>
      </c>
      <c r="S18" s="4" t="s">
        <v>98</v>
      </c>
      <c r="T18" s="29" t="s">
        <v>99</v>
      </c>
      <c r="U18" s="4" t="s">
        <v>98</v>
      </c>
      <c r="V18" s="141" t="s">
        <v>97</v>
      </c>
      <c r="W18" s="185"/>
      <c r="X18" s="185"/>
      <c r="Y18" s="159">
        <f>Y19+Y20+Y21+Y22</f>
        <v>10961124</v>
      </c>
      <c r="Z18" s="159">
        <f>Z19+Z21+Z22+Z20</f>
        <v>11298747.61</v>
      </c>
      <c r="AA18" s="159">
        <f>AA19+AA20+AA21+AA22</f>
        <v>11213707.55</v>
      </c>
      <c r="AB18" s="159">
        <v>100</v>
      </c>
      <c r="AC18" s="159">
        <f>Z18-Y18</f>
        <v>337623.6099999994</v>
      </c>
      <c r="AD18" s="159">
        <f>AA18*100/Y18</f>
        <v>102.30435811144915</v>
      </c>
      <c r="AE18" s="159">
        <f>AA18*100/Z18</f>
        <v>99.24734968037754</v>
      </c>
    </row>
    <row r="19" spans="1:31" ht="49.5" customHeight="1">
      <c r="A19" s="5"/>
      <c r="B19" s="28"/>
      <c r="C19" s="156"/>
      <c r="D19" s="69"/>
      <c r="E19" s="178" t="s">
        <v>120</v>
      </c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4">
        <v>1</v>
      </c>
      <c r="Q19" s="4">
        <v>2</v>
      </c>
      <c r="R19" s="158" t="s">
        <v>133</v>
      </c>
      <c r="S19" s="4" t="s">
        <v>98</v>
      </c>
      <c r="T19" s="29" t="s">
        <v>99</v>
      </c>
      <c r="U19" s="4" t="s">
        <v>98</v>
      </c>
      <c r="V19" s="141" t="s">
        <v>97</v>
      </c>
      <c r="W19" s="184"/>
      <c r="X19" s="184"/>
      <c r="Y19" s="160">
        <v>935289</v>
      </c>
      <c r="Z19" s="160">
        <v>935289</v>
      </c>
      <c r="AA19" s="160">
        <v>892686.43</v>
      </c>
      <c r="AB19" s="160">
        <v>100</v>
      </c>
      <c r="AC19" s="159">
        <f aca="true" t="shared" si="0" ref="AC19:AC47">Z19-Y19</f>
        <v>0</v>
      </c>
      <c r="AD19" s="159">
        <f aca="true" t="shared" si="1" ref="AD19:AD47">AA19*100/Y19</f>
        <v>95.44498331531751</v>
      </c>
      <c r="AE19" s="159">
        <f aca="true" t="shared" si="2" ref="AE19:AE47">AA19*100/Z19</f>
        <v>95.44498331531751</v>
      </c>
    </row>
    <row r="20" spans="1:31" ht="65.25" customHeight="1">
      <c r="A20" s="5"/>
      <c r="B20" s="28"/>
      <c r="C20" s="156"/>
      <c r="D20" s="69"/>
      <c r="E20" s="178" t="s">
        <v>119</v>
      </c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4">
        <v>1</v>
      </c>
      <c r="Q20" s="4">
        <v>4</v>
      </c>
      <c r="R20" s="158" t="s">
        <v>133</v>
      </c>
      <c r="S20" s="4" t="s">
        <v>98</v>
      </c>
      <c r="T20" s="29" t="s">
        <v>99</v>
      </c>
      <c r="U20" s="4" t="s">
        <v>98</v>
      </c>
      <c r="V20" s="141" t="s">
        <v>97</v>
      </c>
      <c r="W20" s="184"/>
      <c r="X20" s="184"/>
      <c r="Y20" s="160">
        <v>2884801</v>
      </c>
      <c r="Z20" s="160">
        <v>2983412.81</v>
      </c>
      <c r="AA20" s="160">
        <v>2958680.43</v>
      </c>
      <c r="AB20" s="160">
        <v>100</v>
      </c>
      <c r="AC20" s="159">
        <f t="shared" si="0"/>
        <v>98611.81000000006</v>
      </c>
      <c r="AD20" s="159">
        <f t="shared" si="1"/>
        <v>102.56098878224182</v>
      </c>
      <c r="AE20" s="159">
        <f t="shared" si="2"/>
        <v>99.17100376062272</v>
      </c>
    </row>
    <row r="21" spans="1:31" ht="54" customHeight="1">
      <c r="A21" s="5"/>
      <c r="B21" s="28"/>
      <c r="C21" s="156"/>
      <c r="D21" s="69"/>
      <c r="E21" s="178" t="s">
        <v>355</v>
      </c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4">
        <v>1</v>
      </c>
      <c r="Q21" s="4">
        <v>6</v>
      </c>
      <c r="R21" s="158" t="s">
        <v>133</v>
      </c>
      <c r="S21" s="4" t="s">
        <v>98</v>
      </c>
      <c r="T21" s="29" t="s">
        <v>99</v>
      </c>
      <c r="U21" s="4" t="s">
        <v>98</v>
      </c>
      <c r="V21" s="141" t="s">
        <v>97</v>
      </c>
      <c r="W21" s="184"/>
      <c r="X21" s="184"/>
      <c r="Y21" s="160">
        <v>46413</v>
      </c>
      <c r="Z21" s="160">
        <v>46412.8</v>
      </c>
      <c r="AA21" s="160">
        <v>46412.8</v>
      </c>
      <c r="AB21" s="160">
        <v>100</v>
      </c>
      <c r="AC21" s="159">
        <f t="shared" si="0"/>
        <v>-0.19999999999708962</v>
      </c>
      <c r="AD21" s="159">
        <v>0</v>
      </c>
      <c r="AE21" s="159">
        <f t="shared" si="2"/>
        <v>100</v>
      </c>
    </row>
    <row r="22" spans="1:31" ht="21.75" customHeight="1">
      <c r="A22" s="5"/>
      <c r="B22" s="28"/>
      <c r="C22" s="156"/>
      <c r="D22" s="69"/>
      <c r="E22" s="178" t="s">
        <v>118</v>
      </c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4">
        <v>1</v>
      </c>
      <c r="Q22" s="4">
        <v>13</v>
      </c>
      <c r="R22" s="158" t="s">
        <v>133</v>
      </c>
      <c r="S22" s="4" t="s">
        <v>98</v>
      </c>
      <c r="T22" s="29" t="s">
        <v>99</v>
      </c>
      <c r="U22" s="4" t="s">
        <v>98</v>
      </c>
      <c r="V22" s="141" t="s">
        <v>97</v>
      </c>
      <c r="W22" s="184"/>
      <c r="X22" s="184"/>
      <c r="Y22" s="160">
        <v>7094621</v>
      </c>
      <c r="Z22" s="160">
        <v>7333633</v>
      </c>
      <c r="AA22" s="160">
        <v>7315927.89</v>
      </c>
      <c r="AB22" s="160">
        <v>100</v>
      </c>
      <c r="AC22" s="159">
        <f t="shared" si="0"/>
        <v>239012</v>
      </c>
      <c r="AD22" s="159">
        <f t="shared" si="1"/>
        <v>103.11936169669951</v>
      </c>
      <c r="AE22" s="159">
        <f t="shared" si="2"/>
        <v>99.75857654725836</v>
      </c>
    </row>
    <row r="23" spans="1:31" ht="21" customHeight="1">
      <c r="A23" s="5"/>
      <c r="B23" s="28"/>
      <c r="C23" s="156"/>
      <c r="D23" s="175" t="s">
        <v>117</v>
      </c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23">
        <v>2</v>
      </c>
      <c r="Q23" s="23" t="s">
        <v>98</v>
      </c>
      <c r="R23" s="158" t="s">
        <v>133</v>
      </c>
      <c r="S23" s="4" t="s">
        <v>98</v>
      </c>
      <c r="T23" s="29" t="s">
        <v>99</v>
      </c>
      <c r="U23" s="4" t="s">
        <v>98</v>
      </c>
      <c r="V23" s="141" t="s">
        <v>97</v>
      </c>
      <c r="W23" s="185"/>
      <c r="X23" s="185"/>
      <c r="Y23" s="159">
        <f>Y24</f>
        <v>224842</v>
      </c>
      <c r="Z23" s="159">
        <f>Z24</f>
        <v>224842</v>
      </c>
      <c r="AA23" s="159">
        <f>AA24</f>
        <v>224842</v>
      </c>
      <c r="AB23" s="159">
        <v>100</v>
      </c>
      <c r="AC23" s="159">
        <f t="shared" si="0"/>
        <v>0</v>
      </c>
      <c r="AD23" s="159">
        <f t="shared" si="1"/>
        <v>100</v>
      </c>
      <c r="AE23" s="159">
        <f t="shared" si="2"/>
        <v>100</v>
      </c>
    </row>
    <row r="24" spans="1:31" ht="28.5" customHeight="1">
      <c r="A24" s="5"/>
      <c r="B24" s="28"/>
      <c r="C24" s="156"/>
      <c r="D24" s="69"/>
      <c r="E24" s="178" t="s">
        <v>116</v>
      </c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4">
        <v>2</v>
      </c>
      <c r="Q24" s="4">
        <v>3</v>
      </c>
      <c r="R24" s="158" t="s">
        <v>133</v>
      </c>
      <c r="S24" s="4" t="s">
        <v>98</v>
      </c>
      <c r="T24" s="29" t="s">
        <v>99</v>
      </c>
      <c r="U24" s="4" t="s">
        <v>98</v>
      </c>
      <c r="V24" s="141" t="s">
        <v>97</v>
      </c>
      <c r="W24" s="184"/>
      <c r="X24" s="184"/>
      <c r="Y24" s="160">
        <v>224842</v>
      </c>
      <c r="Z24" s="160">
        <v>224842</v>
      </c>
      <c r="AA24" s="160">
        <v>224842</v>
      </c>
      <c r="AB24" s="160">
        <v>100</v>
      </c>
      <c r="AC24" s="159">
        <f t="shared" si="0"/>
        <v>0</v>
      </c>
      <c r="AD24" s="159">
        <f t="shared" si="1"/>
        <v>100</v>
      </c>
      <c r="AE24" s="159">
        <f t="shared" si="2"/>
        <v>100</v>
      </c>
    </row>
    <row r="25" spans="1:31" ht="29.25" customHeight="1">
      <c r="A25" s="5"/>
      <c r="B25" s="28"/>
      <c r="C25" s="156"/>
      <c r="D25" s="175" t="s">
        <v>115</v>
      </c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23">
        <v>3</v>
      </c>
      <c r="Q25" s="23" t="s">
        <v>98</v>
      </c>
      <c r="R25" s="158" t="s">
        <v>133</v>
      </c>
      <c r="S25" s="4" t="s">
        <v>98</v>
      </c>
      <c r="T25" s="29" t="s">
        <v>99</v>
      </c>
      <c r="U25" s="4" t="s">
        <v>98</v>
      </c>
      <c r="V25" s="141" t="s">
        <v>97</v>
      </c>
      <c r="W25" s="185"/>
      <c r="X25" s="185"/>
      <c r="Y25" s="159">
        <f>Y26+Y27+Y28+Y29</f>
        <v>222600</v>
      </c>
      <c r="Z25" s="159">
        <f>Z26+Z27+Z28+Z29</f>
        <v>447900</v>
      </c>
      <c r="AA25" s="159">
        <f>AA26+AA27+AA28+AA29</f>
        <v>447800</v>
      </c>
      <c r="AB25" s="159">
        <v>100</v>
      </c>
      <c r="AC25" s="159">
        <f t="shared" si="0"/>
        <v>225300</v>
      </c>
      <c r="AD25" s="159">
        <f t="shared" si="1"/>
        <v>201.16801437556154</v>
      </c>
      <c r="AE25" s="159">
        <f t="shared" si="2"/>
        <v>99.97767358785443</v>
      </c>
    </row>
    <row r="26" spans="1:31" ht="20.25" customHeight="1">
      <c r="A26" s="5"/>
      <c r="B26" s="28"/>
      <c r="C26" s="156"/>
      <c r="D26" s="69"/>
      <c r="E26" s="178" t="s">
        <v>114</v>
      </c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4">
        <v>3</v>
      </c>
      <c r="Q26" s="4">
        <v>4</v>
      </c>
      <c r="R26" s="158" t="s">
        <v>133</v>
      </c>
      <c r="S26" s="4" t="s">
        <v>98</v>
      </c>
      <c r="T26" s="29" t="s">
        <v>99</v>
      </c>
      <c r="U26" s="4" t="s">
        <v>98</v>
      </c>
      <c r="V26" s="141" t="s">
        <v>97</v>
      </c>
      <c r="W26" s="184"/>
      <c r="X26" s="184"/>
      <c r="Y26" s="160">
        <v>17900</v>
      </c>
      <c r="Z26" s="160">
        <v>17900</v>
      </c>
      <c r="AA26" s="160">
        <v>17900</v>
      </c>
      <c r="AB26" s="160">
        <v>100</v>
      </c>
      <c r="AC26" s="159">
        <f t="shared" si="0"/>
        <v>0</v>
      </c>
      <c r="AD26" s="159">
        <f t="shared" si="1"/>
        <v>100</v>
      </c>
      <c r="AE26" s="159">
        <f t="shared" si="2"/>
        <v>100</v>
      </c>
    </row>
    <row r="27" spans="1:31" ht="0.75" customHeight="1">
      <c r="A27" s="5"/>
      <c r="B27" s="28"/>
      <c r="C27" s="156"/>
      <c r="D27" s="69"/>
      <c r="E27" s="178" t="s">
        <v>113</v>
      </c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4">
        <v>3</v>
      </c>
      <c r="Q27" s="4">
        <v>9</v>
      </c>
      <c r="R27" s="158" t="s">
        <v>133</v>
      </c>
      <c r="S27" s="4" t="s">
        <v>98</v>
      </c>
      <c r="T27" s="29" t="s">
        <v>99</v>
      </c>
      <c r="U27" s="4" t="s">
        <v>98</v>
      </c>
      <c r="V27" s="141" t="s">
        <v>97</v>
      </c>
      <c r="W27" s="184"/>
      <c r="X27" s="184"/>
      <c r="Y27" s="160">
        <v>0</v>
      </c>
      <c r="Z27" s="160">
        <v>0</v>
      </c>
      <c r="AA27" s="160">
        <v>0</v>
      </c>
      <c r="AB27" s="160">
        <v>0</v>
      </c>
      <c r="AC27" s="159">
        <f t="shared" si="0"/>
        <v>0</v>
      </c>
      <c r="AD27" s="159" t="e">
        <f t="shared" si="1"/>
        <v>#DIV/0!</v>
      </c>
      <c r="AE27" s="159" t="e">
        <f t="shared" si="2"/>
        <v>#DIV/0!</v>
      </c>
    </row>
    <row r="28" spans="1:31" ht="26.25" customHeight="1">
      <c r="A28" s="5"/>
      <c r="B28" s="28"/>
      <c r="C28" s="156"/>
      <c r="D28" s="69"/>
      <c r="E28" s="178" t="s">
        <v>112</v>
      </c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4">
        <v>3</v>
      </c>
      <c r="Q28" s="4">
        <v>10</v>
      </c>
      <c r="R28" s="158" t="s">
        <v>133</v>
      </c>
      <c r="S28" s="4" t="s">
        <v>98</v>
      </c>
      <c r="T28" s="29" t="s">
        <v>99</v>
      </c>
      <c r="U28" s="4" t="s">
        <v>98</v>
      </c>
      <c r="V28" s="141" t="s">
        <v>97</v>
      </c>
      <c r="W28" s="184"/>
      <c r="X28" s="184"/>
      <c r="Y28" s="160">
        <v>144700</v>
      </c>
      <c r="Z28" s="160">
        <v>370000</v>
      </c>
      <c r="AA28" s="160">
        <v>369900</v>
      </c>
      <c r="AB28" s="160">
        <v>100</v>
      </c>
      <c r="AC28" s="159">
        <f t="shared" si="0"/>
        <v>225300</v>
      </c>
      <c r="AD28" s="159">
        <v>0</v>
      </c>
      <c r="AE28" s="159">
        <f t="shared" si="2"/>
        <v>99.97297297297297</v>
      </c>
    </row>
    <row r="29" spans="1:31" ht="44.25" customHeight="1">
      <c r="A29" s="5"/>
      <c r="B29" s="28"/>
      <c r="C29" s="156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 t="s">
        <v>451</v>
      </c>
      <c r="O29" s="70"/>
      <c r="P29" s="4">
        <v>3</v>
      </c>
      <c r="Q29" s="4">
        <v>14</v>
      </c>
      <c r="R29" s="158"/>
      <c r="S29" s="4"/>
      <c r="T29" s="29"/>
      <c r="U29" s="4"/>
      <c r="V29" s="141"/>
      <c r="W29" s="50"/>
      <c r="X29" s="50"/>
      <c r="Y29" s="160">
        <v>60000</v>
      </c>
      <c r="Z29" s="160">
        <v>60000</v>
      </c>
      <c r="AA29" s="160">
        <v>60000</v>
      </c>
      <c r="AB29" s="160"/>
      <c r="AC29" s="160">
        <f t="shared" si="0"/>
        <v>0</v>
      </c>
      <c r="AD29" s="160"/>
      <c r="AE29" s="160">
        <f t="shared" si="2"/>
        <v>100</v>
      </c>
    </row>
    <row r="30" spans="1:31" ht="17.25" customHeight="1">
      <c r="A30" s="5"/>
      <c r="B30" s="28"/>
      <c r="C30" s="156"/>
      <c r="D30" s="175" t="s">
        <v>111</v>
      </c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23">
        <v>4</v>
      </c>
      <c r="Q30" s="23" t="s">
        <v>98</v>
      </c>
      <c r="R30" s="158" t="s">
        <v>133</v>
      </c>
      <c r="S30" s="4" t="s">
        <v>98</v>
      </c>
      <c r="T30" s="29" t="s">
        <v>99</v>
      </c>
      <c r="U30" s="4" t="s">
        <v>98</v>
      </c>
      <c r="V30" s="141" t="s">
        <v>97</v>
      </c>
      <c r="W30" s="185"/>
      <c r="X30" s="185"/>
      <c r="Y30" s="159">
        <f>Y31+Y33</f>
        <v>1963613</v>
      </c>
      <c r="Z30" s="159">
        <f>Z31+Z33</f>
        <v>2792748.16</v>
      </c>
      <c r="AA30" s="159">
        <f>AA31+AA33</f>
        <v>1824845.13</v>
      </c>
      <c r="AB30" s="159">
        <f>AB31+AB32</f>
        <v>57.6</v>
      </c>
      <c r="AC30" s="159">
        <f t="shared" si="0"/>
        <v>829135.1600000001</v>
      </c>
      <c r="AD30" s="159">
        <f t="shared" si="1"/>
        <v>92.93303364766886</v>
      </c>
      <c r="AE30" s="159">
        <f t="shared" si="2"/>
        <v>65.34227311065527</v>
      </c>
    </row>
    <row r="31" spans="1:31" ht="16.5" customHeight="1">
      <c r="A31" s="5"/>
      <c r="B31" s="28"/>
      <c r="C31" s="156"/>
      <c r="D31" s="69"/>
      <c r="E31" s="178" t="s">
        <v>110</v>
      </c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4">
        <v>4</v>
      </c>
      <c r="Q31" s="4">
        <v>9</v>
      </c>
      <c r="R31" s="158" t="s">
        <v>133</v>
      </c>
      <c r="S31" s="4" t="s">
        <v>98</v>
      </c>
      <c r="T31" s="29" t="s">
        <v>99</v>
      </c>
      <c r="U31" s="4" t="s">
        <v>98</v>
      </c>
      <c r="V31" s="141" t="s">
        <v>97</v>
      </c>
      <c r="W31" s="184"/>
      <c r="X31" s="184"/>
      <c r="Y31" s="160">
        <v>1933613</v>
      </c>
      <c r="Z31" s="160">
        <v>2736748.16</v>
      </c>
      <c r="AA31" s="160">
        <v>1768845.13</v>
      </c>
      <c r="AB31" s="160">
        <v>57.6</v>
      </c>
      <c r="AC31" s="159">
        <f t="shared" si="0"/>
        <v>803135.1600000001</v>
      </c>
      <c r="AD31" s="159">
        <f t="shared" si="1"/>
        <v>91.47875660744937</v>
      </c>
      <c r="AE31" s="159">
        <f t="shared" si="2"/>
        <v>64.6330983556777</v>
      </c>
    </row>
    <row r="32" spans="1:31" ht="4.5" customHeight="1" hidden="1" thickBot="1">
      <c r="A32" s="5"/>
      <c r="B32" s="28"/>
      <c r="C32" s="156"/>
      <c r="D32" s="69"/>
      <c r="E32" s="178" t="s">
        <v>109</v>
      </c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4">
        <v>4</v>
      </c>
      <c r="Q32" s="4">
        <v>12</v>
      </c>
      <c r="R32" s="158" t="s">
        <v>133</v>
      </c>
      <c r="S32" s="4" t="s">
        <v>98</v>
      </c>
      <c r="T32" s="29" t="s">
        <v>99</v>
      </c>
      <c r="U32" s="4" t="s">
        <v>98</v>
      </c>
      <c r="V32" s="141" t="s">
        <v>97</v>
      </c>
      <c r="W32" s="184"/>
      <c r="X32" s="184"/>
      <c r="Y32" s="160">
        <v>0</v>
      </c>
      <c r="Z32" s="160">
        <v>0</v>
      </c>
      <c r="AA32" s="160">
        <v>0</v>
      </c>
      <c r="AB32" s="160">
        <v>0</v>
      </c>
      <c r="AC32" s="159">
        <f t="shared" si="0"/>
        <v>0</v>
      </c>
      <c r="AD32" s="159" t="e">
        <f t="shared" si="1"/>
        <v>#DIV/0!</v>
      </c>
      <c r="AE32" s="159" t="e">
        <f t="shared" si="2"/>
        <v>#DIV/0!</v>
      </c>
    </row>
    <row r="33" spans="1:31" ht="27" customHeight="1">
      <c r="A33" s="5"/>
      <c r="B33" s="28"/>
      <c r="C33" s="156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 t="s">
        <v>109</v>
      </c>
      <c r="O33" s="70"/>
      <c r="P33" s="4">
        <v>4</v>
      </c>
      <c r="Q33" s="4">
        <v>12</v>
      </c>
      <c r="R33" s="158"/>
      <c r="S33" s="4"/>
      <c r="T33" s="29"/>
      <c r="U33" s="4"/>
      <c r="V33" s="141"/>
      <c r="W33" s="50"/>
      <c r="X33" s="50"/>
      <c r="Y33" s="160">
        <v>30000</v>
      </c>
      <c r="Z33" s="160">
        <v>56000</v>
      </c>
      <c r="AA33" s="160">
        <v>56000</v>
      </c>
      <c r="AB33" s="160"/>
      <c r="AC33" s="160">
        <f t="shared" si="0"/>
        <v>26000</v>
      </c>
      <c r="AD33" s="160"/>
      <c r="AE33" s="160">
        <f t="shared" si="2"/>
        <v>100</v>
      </c>
    </row>
    <row r="34" spans="1:31" ht="34.5" customHeight="1">
      <c r="A34" s="5"/>
      <c r="B34" s="28"/>
      <c r="C34" s="156"/>
      <c r="D34" s="175" t="s">
        <v>108</v>
      </c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23">
        <v>5</v>
      </c>
      <c r="Q34" s="23" t="s">
        <v>98</v>
      </c>
      <c r="R34" s="158" t="s">
        <v>133</v>
      </c>
      <c r="S34" s="4" t="s">
        <v>98</v>
      </c>
      <c r="T34" s="29" t="s">
        <v>99</v>
      </c>
      <c r="U34" s="4" t="s">
        <v>98</v>
      </c>
      <c r="V34" s="141" t="s">
        <v>97</v>
      </c>
      <c r="W34" s="185"/>
      <c r="X34" s="185"/>
      <c r="Y34" s="159">
        <f>Y35+Y37+Y38</f>
        <v>2552650</v>
      </c>
      <c r="Z34" s="159">
        <f>Z35+Z37+Z38</f>
        <v>52605252.92</v>
      </c>
      <c r="AA34" s="159">
        <f>AA35+AA37+AA38</f>
        <v>4356621.5600000005</v>
      </c>
      <c r="AB34" s="159">
        <f>AB35+AB36+AB38</f>
        <v>21099.3</v>
      </c>
      <c r="AC34" s="159">
        <f t="shared" si="0"/>
        <v>50052602.92</v>
      </c>
      <c r="AD34" s="159">
        <f t="shared" si="1"/>
        <v>170.67054081053027</v>
      </c>
      <c r="AE34" s="159">
        <f t="shared" si="2"/>
        <v>8.281723436679183</v>
      </c>
    </row>
    <row r="35" spans="1:31" ht="21.75" customHeight="1">
      <c r="A35" s="5"/>
      <c r="B35" s="28"/>
      <c r="C35" s="156"/>
      <c r="D35" s="69"/>
      <c r="E35" s="178" t="s">
        <v>107</v>
      </c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4">
        <v>5</v>
      </c>
      <c r="Q35" s="4">
        <v>1</v>
      </c>
      <c r="R35" s="158" t="s">
        <v>133</v>
      </c>
      <c r="S35" s="4" t="s">
        <v>98</v>
      </c>
      <c r="T35" s="29" t="s">
        <v>99</v>
      </c>
      <c r="U35" s="4" t="s">
        <v>98</v>
      </c>
      <c r="V35" s="141" t="s">
        <v>97</v>
      </c>
      <c r="W35" s="184"/>
      <c r="X35" s="184"/>
      <c r="Y35" s="160">
        <v>3111</v>
      </c>
      <c r="Z35" s="160">
        <v>48271733.5</v>
      </c>
      <c r="AA35" s="160">
        <v>28529.28</v>
      </c>
      <c r="AB35" s="160">
        <v>21000</v>
      </c>
      <c r="AC35" s="159">
        <f t="shared" si="0"/>
        <v>48268622.5</v>
      </c>
      <c r="AD35" s="159">
        <f t="shared" si="1"/>
        <v>917.0453230472517</v>
      </c>
      <c r="AE35" s="159">
        <v>0</v>
      </c>
    </row>
    <row r="36" spans="1:31" ht="1.5" customHeight="1" hidden="1">
      <c r="A36" s="5"/>
      <c r="B36" s="28"/>
      <c r="C36" s="156"/>
      <c r="D36" s="69"/>
      <c r="E36" s="178" t="s">
        <v>106</v>
      </c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4">
        <v>5</v>
      </c>
      <c r="Q36" s="4">
        <v>2</v>
      </c>
      <c r="R36" s="158" t="s">
        <v>133</v>
      </c>
      <c r="S36" s="4" t="s">
        <v>98</v>
      </c>
      <c r="T36" s="29" t="s">
        <v>99</v>
      </c>
      <c r="U36" s="4" t="s">
        <v>98</v>
      </c>
      <c r="V36" s="141" t="s">
        <v>97</v>
      </c>
      <c r="W36" s="184"/>
      <c r="X36" s="184"/>
      <c r="Y36" s="160">
        <v>0</v>
      </c>
      <c r="Z36" s="160">
        <v>0</v>
      </c>
      <c r="AA36" s="160">
        <v>0</v>
      </c>
      <c r="AB36" s="160">
        <v>0</v>
      </c>
      <c r="AC36" s="159">
        <f t="shared" si="0"/>
        <v>0</v>
      </c>
      <c r="AD36" s="159" t="e">
        <f t="shared" si="1"/>
        <v>#DIV/0!</v>
      </c>
      <c r="AE36" s="159" t="e">
        <f t="shared" si="2"/>
        <v>#DIV/0!</v>
      </c>
    </row>
    <row r="37" spans="1:31" ht="23.25" customHeight="1">
      <c r="A37" s="5"/>
      <c r="B37" s="28"/>
      <c r="C37" s="156"/>
      <c r="D37" s="69"/>
      <c r="E37" s="70"/>
      <c r="F37" s="70"/>
      <c r="G37" s="70"/>
      <c r="H37" s="70"/>
      <c r="I37" s="70"/>
      <c r="J37" s="70"/>
      <c r="K37" s="70"/>
      <c r="L37" s="70"/>
      <c r="M37" s="70"/>
      <c r="N37" s="70" t="s">
        <v>106</v>
      </c>
      <c r="O37" s="70"/>
      <c r="P37" s="4">
        <v>5</v>
      </c>
      <c r="Q37" s="4">
        <v>2</v>
      </c>
      <c r="R37" s="158"/>
      <c r="S37" s="4"/>
      <c r="T37" s="29"/>
      <c r="U37" s="4"/>
      <c r="V37" s="141"/>
      <c r="W37" s="50"/>
      <c r="X37" s="50"/>
      <c r="Y37" s="160">
        <v>688000</v>
      </c>
      <c r="Z37" s="160">
        <v>2286122.5</v>
      </c>
      <c r="AA37" s="160">
        <v>2280696.74</v>
      </c>
      <c r="AB37" s="160"/>
      <c r="AC37" s="159">
        <f t="shared" si="0"/>
        <v>1598122.5</v>
      </c>
      <c r="AD37" s="159">
        <f t="shared" si="1"/>
        <v>331.49661918604653</v>
      </c>
      <c r="AE37" s="159">
        <f t="shared" si="2"/>
        <v>99.76266538647864</v>
      </c>
    </row>
    <row r="38" spans="1:31" ht="21.75" customHeight="1">
      <c r="A38" s="5"/>
      <c r="B38" s="28"/>
      <c r="C38" s="156"/>
      <c r="D38" s="69"/>
      <c r="E38" s="178" t="s">
        <v>105</v>
      </c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4">
        <v>5</v>
      </c>
      <c r="Q38" s="4">
        <v>3</v>
      </c>
      <c r="R38" s="158" t="s">
        <v>133</v>
      </c>
      <c r="S38" s="4" t="s">
        <v>98</v>
      </c>
      <c r="T38" s="29" t="s">
        <v>99</v>
      </c>
      <c r="U38" s="4" t="s">
        <v>98</v>
      </c>
      <c r="V38" s="141" t="s">
        <v>97</v>
      </c>
      <c r="W38" s="184"/>
      <c r="X38" s="184"/>
      <c r="Y38" s="160">
        <v>1861539</v>
      </c>
      <c r="Z38" s="160">
        <v>2047396.92</v>
      </c>
      <c r="AA38" s="160">
        <v>2047395.54</v>
      </c>
      <c r="AB38" s="160">
        <v>99.3</v>
      </c>
      <c r="AC38" s="159">
        <f t="shared" si="0"/>
        <v>185857.91999999993</v>
      </c>
      <c r="AD38" s="159">
        <f t="shared" si="1"/>
        <v>109.98402612032302</v>
      </c>
      <c r="AE38" s="159">
        <f t="shared" si="2"/>
        <v>99.99993259733927</v>
      </c>
    </row>
    <row r="39" spans="1:31" ht="15" customHeight="1">
      <c r="A39" s="5"/>
      <c r="B39" s="28"/>
      <c r="C39" s="156"/>
      <c r="D39" s="175" t="s">
        <v>104</v>
      </c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23">
        <v>8</v>
      </c>
      <c r="Q39" s="23" t="s">
        <v>98</v>
      </c>
      <c r="R39" s="158" t="s">
        <v>133</v>
      </c>
      <c r="S39" s="4" t="s">
        <v>98</v>
      </c>
      <c r="T39" s="29" t="s">
        <v>99</v>
      </c>
      <c r="U39" s="4" t="s">
        <v>98</v>
      </c>
      <c r="V39" s="141" t="s">
        <v>97</v>
      </c>
      <c r="W39" s="185"/>
      <c r="X39" s="185"/>
      <c r="Y39" s="159">
        <f>Y40</f>
        <v>3346000</v>
      </c>
      <c r="Z39" s="159">
        <f>Z40</f>
        <v>3638000</v>
      </c>
      <c r="AA39" s="159">
        <f>AA40</f>
        <v>3638000</v>
      </c>
      <c r="AB39" s="159">
        <v>100</v>
      </c>
      <c r="AC39" s="159">
        <f t="shared" si="0"/>
        <v>292000</v>
      </c>
      <c r="AD39" s="159">
        <f t="shared" si="1"/>
        <v>108.72683801554095</v>
      </c>
      <c r="AE39" s="159">
        <f t="shared" si="2"/>
        <v>100</v>
      </c>
    </row>
    <row r="40" spans="1:31" ht="20.25" customHeight="1">
      <c r="A40" s="5"/>
      <c r="B40" s="28"/>
      <c r="C40" s="156"/>
      <c r="D40" s="69"/>
      <c r="E40" s="178" t="s">
        <v>103</v>
      </c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4">
        <v>8</v>
      </c>
      <c r="Q40" s="4">
        <v>1</v>
      </c>
      <c r="R40" s="158" t="s">
        <v>133</v>
      </c>
      <c r="S40" s="4" t="s">
        <v>98</v>
      </c>
      <c r="T40" s="29" t="s">
        <v>99</v>
      </c>
      <c r="U40" s="4" t="s">
        <v>98</v>
      </c>
      <c r="V40" s="141" t="s">
        <v>97</v>
      </c>
      <c r="W40" s="184"/>
      <c r="X40" s="184"/>
      <c r="Y40" s="160">
        <v>3346000</v>
      </c>
      <c r="Z40" s="160">
        <v>3638000</v>
      </c>
      <c r="AA40" s="160">
        <v>3638000</v>
      </c>
      <c r="AB40" s="160">
        <v>100</v>
      </c>
      <c r="AC40" s="159">
        <f t="shared" si="0"/>
        <v>292000</v>
      </c>
      <c r="AD40" s="159">
        <f t="shared" si="1"/>
        <v>108.72683801554095</v>
      </c>
      <c r="AE40" s="159">
        <f t="shared" si="2"/>
        <v>100</v>
      </c>
    </row>
    <row r="41" spans="1:31" ht="22.5" customHeight="1">
      <c r="A41" s="5"/>
      <c r="B41" s="28"/>
      <c r="C41" s="156"/>
      <c r="D41" s="175" t="s">
        <v>102</v>
      </c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23">
        <v>10</v>
      </c>
      <c r="Q41" s="23" t="s">
        <v>98</v>
      </c>
      <c r="R41" s="158" t="s">
        <v>133</v>
      </c>
      <c r="S41" s="4" t="s">
        <v>98</v>
      </c>
      <c r="T41" s="29" t="s">
        <v>99</v>
      </c>
      <c r="U41" s="4" t="s">
        <v>98</v>
      </c>
      <c r="V41" s="141" t="s">
        <v>97</v>
      </c>
      <c r="W41" s="185"/>
      <c r="X41" s="185"/>
      <c r="Y41" s="159">
        <f>Y43</f>
        <v>376526</v>
      </c>
      <c r="Z41" s="159">
        <f>Z43</f>
        <v>490157.28</v>
      </c>
      <c r="AA41" s="159">
        <f>AA43</f>
        <v>490157.28</v>
      </c>
      <c r="AB41" s="159">
        <v>100</v>
      </c>
      <c r="AC41" s="159">
        <f t="shared" si="0"/>
        <v>113631.28000000003</v>
      </c>
      <c r="AD41" s="159">
        <f t="shared" si="1"/>
        <v>130.17886679804317</v>
      </c>
      <c r="AE41" s="159">
        <f t="shared" si="2"/>
        <v>100</v>
      </c>
    </row>
    <row r="42" spans="1:31" ht="15" customHeight="1" hidden="1">
      <c r="A42" s="5"/>
      <c r="B42" s="28"/>
      <c r="C42" s="156"/>
      <c r="D42" s="69"/>
      <c r="E42" s="178" t="s">
        <v>101</v>
      </c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4">
        <v>10</v>
      </c>
      <c r="Q42" s="4">
        <v>1</v>
      </c>
      <c r="R42" s="158" t="s">
        <v>133</v>
      </c>
      <c r="S42" s="4" t="s">
        <v>98</v>
      </c>
      <c r="T42" s="29" t="s">
        <v>99</v>
      </c>
      <c r="U42" s="4" t="s">
        <v>98</v>
      </c>
      <c r="V42" s="141" t="s">
        <v>97</v>
      </c>
      <c r="W42" s="184"/>
      <c r="X42" s="184"/>
      <c r="Y42" s="160">
        <v>0</v>
      </c>
      <c r="Z42" s="160">
        <v>0</v>
      </c>
      <c r="AA42" s="160">
        <v>0</v>
      </c>
      <c r="AB42" s="160">
        <v>0</v>
      </c>
      <c r="AC42" s="159">
        <f t="shared" si="0"/>
        <v>0</v>
      </c>
      <c r="AD42" s="159" t="e">
        <f t="shared" si="1"/>
        <v>#DIV/0!</v>
      </c>
      <c r="AE42" s="159" t="e">
        <f t="shared" si="2"/>
        <v>#DIV/0!</v>
      </c>
    </row>
    <row r="43" spans="1:31" ht="27" customHeight="1">
      <c r="A43" s="5"/>
      <c r="B43" s="28"/>
      <c r="C43" s="156"/>
      <c r="D43" s="69"/>
      <c r="E43" s="178" t="s">
        <v>452</v>
      </c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4">
        <v>10</v>
      </c>
      <c r="Q43" s="4">
        <v>1</v>
      </c>
      <c r="R43" s="158" t="s">
        <v>133</v>
      </c>
      <c r="S43" s="4" t="s">
        <v>98</v>
      </c>
      <c r="T43" s="29" t="s">
        <v>99</v>
      </c>
      <c r="U43" s="4" t="s">
        <v>98</v>
      </c>
      <c r="V43" s="141" t="s">
        <v>97</v>
      </c>
      <c r="W43" s="184"/>
      <c r="X43" s="184"/>
      <c r="Y43" s="160">
        <v>376526</v>
      </c>
      <c r="Z43" s="160">
        <v>490157.28</v>
      </c>
      <c r="AA43" s="160">
        <v>490157.28</v>
      </c>
      <c r="AB43" s="160">
        <v>100</v>
      </c>
      <c r="AC43" s="159">
        <f t="shared" si="0"/>
        <v>113631.28000000003</v>
      </c>
      <c r="AD43" s="159">
        <f t="shared" si="1"/>
        <v>130.17886679804317</v>
      </c>
      <c r="AE43" s="159">
        <f t="shared" si="2"/>
        <v>100</v>
      </c>
    </row>
    <row r="44" spans="1:31" ht="24" customHeight="1">
      <c r="A44" s="5"/>
      <c r="B44" s="28"/>
      <c r="C44" s="156"/>
      <c r="D44" s="69"/>
      <c r="E44" s="70"/>
      <c r="F44" s="70"/>
      <c r="G44" s="70"/>
      <c r="H44" s="70"/>
      <c r="I44" s="70"/>
      <c r="J44" s="70"/>
      <c r="K44" s="70"/>
      <c r="L44" s="70"/>
      <c r="M44" s="70"/>
      <c r="N44" s="142" t="s">
        <v>453</v>
      </c>
      <c r="O44" s="70"/>
      <c r="P44" s="23">
        <v>11</v>
      </c>
      <c r="Q44" s="23">
        <v>0</v>
      </c>
      <c r="R44" s="158"/>
      <c r="S44" s="4"/>
      <c r="T44" s="29"/>
      <c r="U44" s="4"/>
      <c r="V44" s="141"/>
      <c r="W44" s="50"/>
      <c r="X44" s="50"/>
      <c r="Y44" s="159">
        <f>Y45</f>
        <v>225000</v>
      </c>
      <c r="Z44" s="159">
        <f>Z45</f>
        <v>225000</v>
      </c>
      <c r="AA44" s="160">
        <f>AA45</f>
        <v>224889</v>
      </c>
      <c r="AB44" s="160">
        <v>100</v>
      </c>
      <c r="AC44" s="159">
        <f t="shared" si="0"/>
        <v>0</v>
      </c>
      <c r="AD44" s="159">
        <v>0</v>
      </c>
      <c r="AE44" s="159">
        <f t="shared" si="2"/>
        <v>99.95066666666666</v>
      </c>
    </row>
    <row r="45" spans="1:31" ht="28.5" customHeight="1">
      <c r="A45" s="5"/>
      <c r="B45" s="28"/>
      <c r="C45" s="156"/>
      <c r="D45" s="69"/>
      <c r="E45" s="178" t="s">
        <v>453</v>
      </c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4">
        <v>11</v>
      </c>
      <c r="Q45" s="4">
        <v>1</v>
      </c>
      <c r="R45" s="158" t="s">
        <v>133</v>
      </c>
      <c r="S45" s="4" t="s">
        <v>98</v>
      </c>
      <c r="T45" s="29" t="s">
        <v>99</v>
      </c>
      <c r="U45" s="4" t="s">
        <v>98</v>
      </c>
      <c r="V45" s="141" t="s">
        <v>97</v>
      </c>
      <c r="W45" s="184"/>
      <c r="X45" s="184"/>
      <c r="Y45" s="160">
        <v>225000</v>
      </c>
      <c r="Z45" s="160">
        <v>225000</v>
      </c>
      <c r="AA45" s="160">
        <v>224889</v>
      </c>
      <c r="AB45" s="160">
        <v>100</v>
      </c>
      <c r="AC45" s="159">
        <f t="shared" si="0"/>
        <v>0</v>
      </c>
      <c r="AD45" s="159">
        <v>0</v>
      </c>
      <c r="AE45" s="159">
        <f t="shared" si="2"/>
        <v>99.95066666666666</v>
      </c>
    </row>
    <row r="46" spans="1:31" ht="0.75" customHeight="1" thickBot="1">
      <c r="A46" s="5"/>
      <c r="B46" s="28"/>
      <c r="C46" s="156"/>
      <c r="D46" s="175" t="s">
        <v>96</v>
      </c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23"/>
      <c r="Q46" s="23"/>
      <c r="R46" s="158" t="s">
        <v>133</v>
      </c>
      <c r="S46" s="4" t="s">
        <v>98</v>
      </c>
      <c r="T46" s="29" t="s">
        <v>99</v>
      </c>
      <c r="U46" s="4" t="s">
        <v>98</v>
      </c>
      <c r="V46" s="141" t="s">
        <v>97</v>
      </c>
      <c r="W46" s="185"/>
      <c r="X46" s="185"/>
      <c r="Y46" s="159"/>
      <c r="Z46" s="159"/>
      <c r="AA46" s="159"/>
      <c r="AB46" s="159"/>
      <c r="AC46" s="159">
        <f t="shared" si="0"/>
        <v>0</v>
      </c>
      <c r="AD46" s="159">
        <v>0</v>
      </c>
      <c r="AE46" s="159" t="e">
        <f t="shared" si="2"/>
        <v>#DIV/0!</v>
      </c>
    </row>
    <row r="47" spans="1:31" ht="30" customHeight="1">
      <c r="A47" s="2"/>
      <c r="B47" s="30"/>
      <c r="C47" s="30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2" t="s">
        <v>95</v>
      </c>
      <c r="O47" s="162"/>
      <c r="P47" s="162"/>
      <c r="Q47" s="162"/>
      <c r="R47" s="162"/>
      <c r="S47" s="162"/>
      <c r="T47" s="162"/>
      <c r="U47" s="162"/>
      <c r="V47" s="162"/>
      <c r="W47" s="162"/>
      <c r="X47" s="163"/>
      <c r="Y47" s="164">
        <f>Y18+Y23+Y25+Y30+Y34+Y39+Y41+Y46+Y44</f>
        <v>19872355</v>
      </c>
      <c r="Z47" s="164">
        <f>Z18+Z23+Z25+Z30+Z34+Z39+Z41+Z46+Z44</f>
        <v>71722647.97</v>
      </c>
      <c r="AA47" s="164">
        <f>AA18+AA23+AA25+AA30+AA34+AA39+AA41+AA44</f>
        <v>22420862.520000003</v>
      </c>
      <c r="AB47" s="164">
        <v>95.3</v>
      </c>
      <c r="AC47" s="159">
        <f t="shared" si="0"/>
        <v>51850292.97</v>
      </c>
      <c r="AD47" s="159">
        <f t="shared" si="1"/>
        <v>112.82438603778971</v>
      </c>
      <c r="AE47" s="159">
        <f t="shared" si="2"/>
        <v>31.260505788043627</v>
      </c>
    </row>
    <row r="48" spans="1:29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1"/>
      <c r="R48" s="1"/>
      <c r="S48" s="1"/>
      <c r="T48" s="1"/>
      <c r="U48" s="1"/>
      <c r="V48" s="1"/>
      <c r="W48" s="1"/>
      <c r="X48" s="1"/>
      <c r="Y48" s="78"/>
      <c r="Z48" s="2"/>
      <c r="AA48" s="1"/>
      <c r="AB48" s="1"/>
      <c r="AC48" s="78"/>
    </row>
  </sheetData>
  <sheetProtection/>
  <mergeCells count="54">
    <mergeCell ref="N12:AE12"/>
    <mergeCell ref="N11:AE11"/>
    <mergeCell ref="D23:O23"/>
    <mergeCell ref="W23:X23"/>
    <mergeCell ref="S16:V16"/>
    <mergeCell ref="S17:V17"/>
    <mergeCell ref="D18:O18"/>
    <mergeCell ref="W18:X18"/>
    <mergeCell ref="E19:O19"/>
    <mergeCell ref="W19:X19"/>
    <mergeCell ref="E27:O27"/>
    <mergeCell ref="W27:X27"/>
    <mergeCell ref="E21:O21"/>
    <mergeCell ref="W21:X21"/>
    <mergeCell ref="E22:O22"/>
    <mergeCell ref="W22:X22"/>
    <mergeCell ref="E26:O26"/>
    <mergeCell ref="W26:X26"/>
    <mergeCell ref="D46:O46"/>
    <mergeCell ref="W46:X46"/>
    <mergeCell ref="D39:O39"/>
    <mergeCell ref="W39:X39"/>
    <mergeCell ref="E40:O40"/>
    <mergeCell ref="W40:X40"/>
    <mergeCell ref="D41:O41"/>
    <mergeCell ref="W41:X41"/>
    <mergeCell ref="E45:O45"/>
    <mergeCell ref="W45:X45"/>
    <mergeCell ref="E28:O28"/>
    <mergeCell ref="W28:X28"/>
    <mergeCell ref="D30:O30"/>
    <mergeCell ref="W30:X30"/>
    <mergeCell ref="E36:O36"/>
    <mergeCell ref="W36:X36"/>
    <mergeCell ref="E43:O43"/>
    <mergeCell ref="W43:X43"/>
    <mergeCell ref="E20:O20"/>
    <mergeCell ref="W20:X20"/>
    <mergeCell ref="E35:O35"/>
    <mergeCell ref="W35:X35"/>
    <mergeCell ref="E24:O24"/>
    <mergeCell ref="W24:X24"/>
    <mergeCell ref="D25:O25"/>
    <mergeCell ref="W25:X25"/>
    <mergeCell ref="E42:O42"/>
    <mergeCell ref="W42:X42"/>
    <mergeCell ref="E31:O31"/>
    <mergeCell ref="W31:X31"/>
    <mergeCell ref="E32:O32"/>
    <mergeCell ref="W32:X32"/>
    <mergeCell ref="D34:O34"/>
    <mergeCell ref="W34:X34"/>
    <mergeCell ref="E38:O38"/>
    <mergeCell ref="W38:X38"/>
  </mergeCells>
  <printOptions/>
  <pageMargins left="0.5905511811023623" right="0.5905511811023623" top="1.1811023622047245" bottom="0.3937007874015748" header="0" footer="0"/>
  <pageSetup fitToHeight="0" fitToWidth="1" horizontalDpi="600" verticalDpi="600" orientation="landscape" paperSize="9" scale="85" r:id="rId1"/>
  <headerFooter alignWithMargins="0">
    <oddHeader>&amp;CСтраница &amp;P из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5"/>
  <sheetViews>
    <sheetView tabSelected="1" view="pageBreakPreview" zoomScaleSheetLayoutView="100" zoomScalePageLayoutView="0" workbookViewId="0" topLeftCell="A13">
      <selection activeCell="B10" sqref="B10"/>
    </sheetView>
  </sheetViews>
  <sheetFormatPr defaultColWidth="9.140625" defaultRowHeight="15"/>
  <cols>
    <col min="1" max="1" width="20.8515625" style="31" customWidth="1"/>
    <col min="2" max="2" width="55.7109375" style="31" customWidth="1"/>
    <col min="3" max="3" width="19.28125" style="34" customWidth="1"/>
    <col min="4" max="4" width="19.00390625" style="35" customWidth="1"/>
    <col min="5" max="5" width="20.8515625" style="35" customWidth="1"/>
    <col min="6" max="16384" width="9.140625" style="31" customWidth="1"/>
  </cols>
  <sheetData>
    <row r="1" spans="1:5" ht="15.75" customHeight="1">
      <c r="A1" s="59"/>
      <c r="B1" s="32"/>
      <c r="C1" s="189" t="s">
        <v>368</v>
      </c>
      <c r="D1" s="189"/>
      <c r="E1" s="189"/>
    </row>
    <row r="2" spans="1:5" ht="15.75" customHeight="1">
      <c r="A2" s="59"/>
      <c r="B2" s="32" t="s">
        <v>134</v>
      </c>
      <c r="C2" s="189" t="s">
        <v>132</v>
      </c>
      <c r="D2" s="189"/>
      <c r="E2" s="189"/>
    </row>
    <row r="3" spans="1:5" ht="15.75" customHeight="1">
      <c r="A3" s="59"/>
      <c r="B3" s="59"/>
      <c r="C3" s="189" t="s">
        <v>131</v>
      </c>
      <c r="D3" s="189"/>
      <c r="E3" s="189"/>
    </row>
    <row r="4" spans="1:5" ht="15.75" customHeight="1">
      <c r="A4" s="59"/>
      <c r="B4" s="59"/>
      <c r="C4" s="189" t="s">
        <v>454</v>
      </c>
      <c r="D4" s="189"/>
      <c r="E4" s="189"/>
    </row>
    <row r="5" spans="1:5" ht="17.25" customHeight="1">
      <c r="A5" s="59"/>
      <c r="B5" s="59" t="s">
        <v>372</v>
      </c>
      <c r="C5" s="189" t="s">
        <v>480</v>
      </c>
      <c r="D5" s="189"/>
      <c r="E5" s="189"/>
    </row>
    <row r="6" spans="1:5" s="33" customFormat="1" ht="18.75" customHeight="1">
      <c r="A6" s="188" t="s">
        <v>374</v>
      </c>
      <c r="B6" s="188"/>
      <c r="C6" s="188"/>
      <c r="D6" s="188"/>
      <c r="E6" s="188"/>
    </row>
    <row r="7" spans="1:5" s="33" customFormat="1" ht="12.75" customHeight="1">
      <c r="A7" s="188" t="s">
        <v>455</v>
      </c>
      <c r="B7" s="188"/>
      <c r="C7" s="188"/>
      <c r="D7" s="188"/>
      <c r="E7" s="188"/>
    </row>
    <row r="8" spans="1:5" s="33" customFormat="1" ht="12.75" customHeight="1">
      <c r="A8" s="188" t="s">
        <v>375</v>
      </c>
      <c r="B8" s="188"/>
      <c r="C8" s="188"/>
      <c r="D8" s="188"/>
      <c r="E8" s="188"/>
    </row>
    <row r="9" spans="1:5" ht="18" customHeight="1" thickBot="1">
      <c r="A9" s="59"/>
      <c r="B9" s="59"/>
      <c r="C9" s="60"/>
      <c r="D9" s="61"/>
      <c r="E9" s="62" t="s">
        <v>130</v>
      </c>
    </row>
    <row r="10" spans="1:6" ht="106.5" customHeight="1" thickBot="1">
      <c r="A10" s="99" t="s">
        <v>135</v>
      </c>
      <c r="B10" s="100" t="s">
        <v>136</v>
      </c>
      <c r="C10" s="101" t="s">
        <v>430</v>
      </c>
      <c r="D10" s="102" t="s">
        <v>393</v>
      </c>
      <c r="E10" s="103" t="s">
        <v>367</v>
      </c>
      <c r="F10" s="33"/>
    </row>
    <row r="11" spans="1:5" ht="19.5" customHeight="1">
      <c r="A11" s="36" t="s">
        <v>137</v>
      </c>
      <c r="B11" s="37" t="s">
        <v>138</v>
      </c>
      <c r="C11" s="38">
        <f>C12+C29+C18+C24</f>
        <v>0</v>
      </c>
      <c r="D11" s="38">
        <f>D12+D29+D18+D24</f>
        <v>647413.900000006</v>
      </c>
      <c r="E11" s="39">
        <f>E12+E29+E18+E24</f>
        <v>-47299038.95999999</v>
      </c>
    </row>
    <row r="12" spans="1:5" ht="31.5" customHeight="1">
      <c r="A12" s="40" t="s">
        <v>139</v>
      </c>
      <c r="B12" s="41" t="s">
        <v>140</v>
      </c>
      <c r="C12" s="42">
        <f>ABS(C13)-ABS(C18)-ABS(C24)</f>
        <v>0</v>
      </c>
      <c r="D12" s="42">
        <f>ABS(D13)-ABS(D18)-ABS(D24)</f>
        <v>0</v>
      </c>
      <c r="E12" s="43">
        <f>ABS(E13)-ABS(E18)-ABS(E24)</f>
        <v>0</v>
      </c>
    </row>
    <row r="13" spans="1:5" ht="31.5" customHeight="1">
      <c r="A13" s="40" t="s">
        <v>141</v>
      </c>
      <c r="B13" s="41" t="s">
        <v>142</v>
      </c>
      <c r="C13" s="42">
        <f>C15-ABS(C17)</f>
        <v>0</v>
      </c>
      <c r="D13" s="42">
        <f>D15-ABS(D17)</f>
        <v>0</v>
      </c>
      <c r="E13" s="43">
        <f>E15-ABS(E17)</f>
        <v>0</v>
      </c>
    </row>
    <row r="14" spans="1:5" ht="33.75" customHeight="1">
      <c r="A14" s="40" t="s">
        <v>143</v>
      </c>
      <c r="B14" s="41" t="s">
        <v>144</v>
      </c>
      <c r="C14" s="42">
        <f>C15</f>
        <v>0</v>
      </c>
      <c r="D14" s="42">
        <f>D15</f>
        <v>0</v>
      </c>
      <c r="E14" s="43">
        <f>E15</f>
        <v>0</v>
      </c>
    </row>
    <row r="15" spans="1:5" ht="32.25" customHeight="1">
      <c r="A15" s="40" t="s">
        <v>145</v>
      </c>
      <c r="B15" s="41" t="s">
        <v>146</v>
      </c>
      <c r="C15" s="42"/>
      <c r="D15" s="44"/>
      <c r="E15" s="45"/>
    </row>
    <row r="16" spans="1:5" ht="35.25" customHeight="1">
      <c r="A16" s="40" t="s">
        <v>147</v>
      </c>
      <c r="B16" s="41" t="s">
        <v>148</v>
      </c>
      <c r="C16" s="42">
        <f>C17</f>
        <v>0</v>
      </c>
      <c r="D16" s="42">
        <f>D17</f>
        <v>0</v>
      </c>
      <c r="E16" s="43">
        <f>E17</f>
        <v>0</v>
      </c>
    </row>
    <row r="17" spans="1:5" ht="30" customHeight="1">
      <c r="A17" s="40" t="s">
        <v>149</v>
      </c>
      <c r="B17" s="41" t="s">
        <v>150</v>
      </c>
      <c r="C17" s="42"/>
      <c r="D17" s="44"/>
      <c r="E17" s="45"/>
    </row>
    <row r="18" spans="1:5" ht="33.75" customHeight="1">
      <c r="A18" s="40" t="s">
        <v>151</v>
      </c>
      <c r="B18" s="41" t="s">
        <v>152</v>
      </c>
      <c r="C18" s="42">
        <f>C21-ABS(C23)</f>
        <v>0</v>
      </c>
      <c r="D18" s="44"/>
      <c r="E18" s="45"/>
    </row>
    <row r="19" spans="1:5" ht="45" customHeight="1">
      <c r="A19" s="40" t="s">
        <v>153</v>
      </c>
      <c r="B19" s="41" t="s">
        <v>154</v>
      </c>
      <c r="C19" s="42">
        <f>C20-ABS(C22)</f>
        <v>0</v>
      </c>
      <c r="D19" s="42">
        <f>D20-ABS(D22)</f>
        <v>0</v>
      </c>
      <c r="E19" s="43">
        <f>E20-ABS(E22)</f>
        <v>0</v>
      </c>
    </row>
    <row r="20" spans="1:5" ht="45" customHeight="1">
      <c r="A20" s="40" t="s">
        <v>155</v>
      </c>
      <c r="B20" s="41" t="s">
        <v>156</v>
      </c>
      <c r="C20" s="42">
        <f>C21</f>
        <v>0</v>
      </c>
      <c r="D20" s="42">
        <f>D21</f>
        <v>0</v>
      </c>
      <c r="E20" s="43">
        <f>E21</f>
        <v>0</v>
      </c>
    </row>
    <row r="21" spans="1:5" ht="50.25" customHeight="1">
      <c r="A21" s="40" t="s">
        <v>157</v>
      </c>
      <c r="B21" s="41" t="s">
        <v>158</v>
      </c>
      <c r="C21" s="42"/>
      <c r="D21" s="44"/>
      <c r="E21" s="45"/>
    </row>
    <row r="22" spans="1:5" ht="49.5" customHeight="1">
      <c r="A22" s="40" t="s">
        <v>159</v>
      </c>
      <c r="B22" s="41" t="s">
        <v>160</v>
      </c>
      <c r="C22" s="42">
        <f>C23</f>
        <v>0</v>
      </c>
      <c r="D22" s="42">
        <f>D23</f>
        <v>0</v>
      </c>
      <c r="E22" s="43">
        <f>E23</f>
        <v>0</v>
      </c>
    </row>
    <row r="23" spans="1:5" ht="48.75" customHeight="1">
      <c r="A23" s="40" t="s">
        <v>161</v>
      </c>
      <c r="B23" s="41" t="s">
        <v>162</v>
      </c>
      <c r="C23" s="42"/>
      <c r="D23" s="44"/>
      <c r="E23" s="45"/>
    </row>
    <row r="24" spans="1:5" ht="30.75" customHeight="1">
      <c r="A24" s="40" t="s">
        <v>163</v>
      </c>
      <c r="B24" s="41" t="s">
        <v>164</v>
      </c>
      <c r="C24" s="42">
        <f>ABS(C26)-ABS(C28)</f>
        <v>0</v>
      </c>
      <c r="D24" s="42">
        <f>ABS(D26)-D28</f>
        <v>0</v>
      </c>
      <c r="E24" s="43">
        <f>ABS(E26)-E28</f>
        <v>0</v>
      </c>
    </row>
    <row r="25" spans="1:5" ht="31.5" customHeight="1">
      <c r="A25" s="40" t="s">
        <v>165</v>
      </c>
      <c r="B25" s="41" t="s">
        <v>166</v>
      </c>
      <c r="C25" s="42">
        <f>C26</f>
        <v>0</v>
      </c>
      <c r="D25" s="42">
        <f>D26</f>
        <v>0</v>
      </c>
      <c r="E25" s="43">
        <f>E26</f>
        <v>0</v>
      </c>
    </row>
    <row r="26" spans="1:5" ht="94.5" customHeight="1">
      <c r="A26" s="40" t="s">
        <v>167</v>
      </c>
      <c r="B26" s="41" t="s">
        <v>168</v>
      </c>
      <c r="C26" s="42"/>
      <c r="D26" s="44"/>
      <c r="E26" s="45"/>
    </row>
    <row r="27" spans="1:5" ht="35.25" customHeight="1">
      <c r="A27" s="40" t="s">
        <v>169</v>
      </c>
      <c r="B27" s="41" t="s">
        <v>170</v>
      </c>
      <c r="C27" s="42">
        <f>C28</f>
        <v>0</v>
      </c>
      <c r="D27" s="42">
        <f>D28</f>
        <v>0</v>
      </c>
      <c r="E27" s="43">
        <f>E28</f>
        <v>0</v>
      </c>
    </row>
    <row r="28" spans="1:5" ht="51" customHeight="1">
      <c r="A28" s="40" t="s">
        <v>171</v>
      </c>
      <c r="B28" s="41" t="s">
        <v>172</v>
      </c>
      <c r="C28" s="42"/>
      <c r="D28" s="44"/>
      <c r="E28" s="45"/>
    </row>
    <row r="29" spans="1:5" ht="27" customHeight="1">
      <c r="A29" s="40" t="s">
        <v>139</v>
      </c>
      <c r="B29" s="41" t="s">
        <v>173</v>
      </c>
      <c r="C29" s="75">
        <f>C34-ABS(C30)</f>
        <v>0</v>
      </c>
      <c r="D29" s="169">
        <f>D34-ABS(D30)</f>
        <v>647413.900000006</v>
      </c>
      <c r="E29" s="170">
        <f>E34-E31</f>
        <v>-47299038.95999999</v>
      </c>
    </row>
    <row r="30" spans="1:5" ht="36.75" customHeight="1">
      <c r="A30" s="40" t="s">
        <v>174</v>
      </c>
      <c r="B30" s="41" t="s">
        <v>175</v>
      </c>
      <c r="C30" s="49">
        <f aca="true" t="shared" si="0" ref="C30:D32">C31</f>
        <v>19872355</v>
      </c>
      <c r="D30" s="49">
        <f t="shared" si="0"/>
        <v>71075234.07</v>
      </c>
      <c r="E30" s="49">
        <v>9638015.06</v>
      </c>
    </row>
    <row r="31" spans="1:5" ht="27" customHeight="1">
      <c r="A31" s="40" t="s">
        <v>176</v>
      </c>
      <c r="B31" s="41" t="s">
        <v>177</v>
      </c>
      <c r="C31" s="49">
        <f t="shared" si="0"/>
        <v>19872355</v>
      </c>
      <c r="D31" s="49">
        <f t="shared" si="0"/>
        <v>71075234.07</v>
      </c>
      <c r="E31" s="49">
        <f>E32</f>
        <v>70190305.91</v>
      </c>
    </row>
    <row r="32" spans="1:5" ht="33" customHeight="1">
      <c r="A32" s="40" t="s">
        <v>178</v>
      </c>
      <c r="B32" s="41" t="s">
        <v>179</v>
      </c>
      <c r="C32" s="49">
        <f t="shared" si="0"/>
        <v>19872355</v>
      </c>
      <c r="D32" s="49">
        <f t="shared" si="0"/>
        <v>71075234.07</v>
      </c>
      <c r="E32" s="49">
        <f>E33</f>
        <v>70190305.91</v>
      </c>
    </row>
    <row r="33" spans="1:5" ht="35.25" customHeight="1">
      <c r="A33" s="40" t="s">
        <v>180</v>
      </c>
      <c r="B33" s="41" t="s">
        <v>181</v>
      </c>
      <c r="C33" s="49">
        <v>19872355</v>
      </c>
      <c r="D33" s="49">
        <v>71075234.07</v>
      </c>
      <c r="E33" s="49">
        <v>70190305.91</v>
      </c>
    </row>
    <row r="34" spans="1:5" ht="27" customHeight="1">
      <c r="A34" s="40" t="s">
        <v>182</v>
      </c>
      <c r="B34" s="41" t="s">
        <v>183</v>
      </c>
      <c r="C34" s="49">
        <f aca="true" t="shared" si="1" ref="C34:E36">C35</f>
        <v>19872355</v>
      </c>
      <c r="D34" s="49">
        <f t="shared" si="1"/>
        <v>71722647.97</v>
      </c>
      <c r="E34" s="49">
        <f t="shared" si="1"/>
        <v>22891266.95</v>
      </c>
    </row>
    <row r="35" spans="1:5" ht="27" customHeight="1">
      <c r="A35" s="40" t="s">
        <v>184</v>
      </c>
      <c r="B35" s="41" t="s">
        <v>185</v>
      </c>
      <c r="C35" s="49">
        <f t="shared" si="1"/>
        <v>19872355</v>
      </c>
      <c r="D35" s="49">
        <f t="shared" si="1"/>
        <v>71722647.97</v>
      </c>
      <c r="E35" s="49">
        <f t="shared" si="1"/>
        <v>22891266.95</v>
      </c>
    </row>
    <row r="36" spans="1:5" ht="34.5" customHeight="1">
      <c r="A36" s="40" t="s">
        <v>186</v>
      </c>
      <c r="B36" s="41" t="s">
        <v>187</v>
      </c>
      <c r="C36" s="49">
        <f t="shared" si="1"/>
        <v>19872355</v>
      </c>
      <c r="D36" s="49">
        <f t="shared" si="1"/>
        <v>71722647.97</v>
      </c>
      <c r="E36" s="49">
        <f t="shared" si="1"/>
        <v>22891266.95</v>
      </c>
    </row>
    <row r="37" spans="1:5" ht="31.5" customHeight="1" thickBot="1">
      <c r="A37" s="76" t="s">
        <v>188</v>
      </c>
      <c r="B37" s="77" t="s">
        <v>189</v>
      </c>
      <c r="C37" s="49">
        <v>19872355</v>
      </c>
      <c r="D37" s="49">
        <v>71722647.97</v>
      </c>
      <c r="E37" s="49">
        <v>22891266.95</v>
      </c>
    </row>
    <row r="38" spans="1:5" ht="15">
      <c r="A38" s="59"/>
      <c r="B38" s="59"/>
      <c r="C38" s="60"/>
      <c r="D38" s="61"/>
      <c r="E38" s="61"/>
    </row>
    <row r="39" spans="1:5" ht="15">
      <c r="A39" s="59"/>
      <c r="B39" s="59"/>
      <c r="C39" s="60"/>
      <c r="D39" s="61"/>
      <c r="E39" s="61"/>
    </row>
    <row r="40" spans="1:5" ht="15">
      <c r="A40" s="59"/>
      <c r="B40" s="59"/>
      <c r="C40" s="60"/>
      <c r="D40" s="61"/>
      <c r="E40" s="61"/>
    </row>
    <row r="41" spans="1:5" ht="15">
      <c r="A41" s="59"/>
      <c r="B41" s="59"/>
      <c r="C41" s="60"/>
      <c r="D41" s="61"/>
      <c r="E41" s="61"/>
    </row>
    <row r="42" spans="1:5" ht="15">
      <c r="A42" s="59"/>
      <c r="B42" s="59"/>
      <c r="C42" s="60"/>
      <c r="D42" s="61"/>
      <c r="E42" s="61"/>
    </row>
    <row r="43" spans="1:5" ht="15">
      <c r="A43" s="59"/>
      <c r="B43" s="59"/>
      <c r="C43" s="60"/>
      <c r="D43" s="61"/>
      <c r="E43" s="61"/>
    </row>
    <row r="44" spans="1:5" ht="15">
      <c r="A44" s="59"/>
      <c r="B44" s="59"/>
      <c r="C44" s="60"/>
      <c r="D44" s="61"/>
      <c r="E44" s="61"/>
    </row>
    <row r="45" spans="1:5" ht="15">
      <c r="A45" s="59"/>
      <c r="B45" s="59"/>
      <c r="C45" s="60"/>
      <c r="D45" s="61"/>
      <c r="E45" s="61"/>
    </row>
    <row r="46" spans="1:5" ht="15">
      <c r="A46" s="59"/>
      <c r="B46" s="59"/>
      <c r="C46" s="60"/>
      <c r="D46" s="61"/>
      <c r="E46" s="61"/>
    </row>
    <row r="47" spans="1:5" ht="15">
      <c r="A47" s="59"/>
      <c r="B47" s="59"/>
      <c r="C47" s="60"/>
      <c r="D47" s="61"/>
      <c r="E47" s="61"/>
    </row>
    <row r="48" spans="1:5" ht="15">
      <c r="A48" s="59"/>
      <c r="B48" s="59"/>
      <c r="C48" s="60"/>
      <c r="D48" s="61"/>
      <c r="E48" s="61"/>
    </row>
    <row r="49" spans="1:5" ht="15">
      <c r="A49" s="59"/>
      <c r="B49" s="59"/>
      <c r="C49" s="60"/>
      <c r="D49" s="61"/>
      <c r="E49" s="61"/>
    </row>
    <row r="50" spans="1:5" ht="15">
      <c r="A50" s="59"/>
      <c r="B50" s="59"/>
      <c r="C50" s="60"/>
      <c r="D50" s="61"/>
      <c r="E50" s="61"/>
    </row>
    <row r="51" spans="1:5" ht="15">
      <c r="A51" s="59"/>
      <c r="B51" s="59"/>
      <c r="C51" s="60"/>
      <c r="D51" s="61"/>
      <c r="E51" s="61"/>
    </row>
    <row r="52" spans="1:5" ht="15">
      <c r="A52" s="59"/>
      <c r="B52" s="59"/>
      <c r="C52" s="60"/>
      <c r="D52" s="61"/>
      <c r="E52" s="61"/>
    </row>
    <row r="53" spans="1:5" ht="15">
      <c r="A53" s="59"/>
      <c r="B53" s="59"/>
      <c r="C53" s="60"/>
      <c r="D53" s="61"/>
      <c r="E53" s="61"/>
    </row>
    <row r="54" spans="1:5" ht="15">
      <c r="A54" s="59"/>
      <c r="B54" s="59"/>
      <c r="C54" s="60"/>
      <c r="D54" s="61"/>
      <c r="E54" s="61"/>
    </row>
    <row r="55" spans="1:5" ht="15">
      <c r="A55" s="59"/>
      <c r="B55" s="59"/>
      <c r="C55" s="60"/>
      <c r="D55" s="61"/>
      <c r="E55" s="61"/>
    </row>
    <row r="56" spans="1:5" ht="15">
      <c r="A56" s="59"/>
      <c r="B56" s="59"/>
      <c r="C56" s="60"/>
      <c r="D56" s="61"/>
      <c r="E56" s="61"/>
    </row>
    <row r="57" spans="1:5" ht="15">
      <c r="A57" s="59"/>
      <c r="B57" s="59"/>
      <c r="C57" s="60"/>
      <c r="D57" s="61"/>
      <c r="E57" s="61"/>
    </row>
    <row r="58" spans="1:5" ht="15">
      <c r="A58" s="59"/>
      <c r="B58" s="59"/>
      <c r="C58" s="60"/>
      <c r="D58" s="61"/>
      <c r="E58" s="61"/>
    </row>
    <row r="59" spans="1:5" ht="15">
      <c r="A59" s="59"/>
      <c r="B59" s="59"/>
      <c r="C59" s="60"/>
      <c r="D59" s="61"/>
      <c r="E59" s="61"/>
    </row>
    <row r="60" spans="1:5" ht="15">
      <c r="A60" s="59"/>
      <c r="B60" s="59"/>
      <c r="C60" s="60"/>
      <c r="D60" s="61"/>
      <c r="E60" s="61"/>
    </row>
    <row r="61" spans="1:5" ht="15">
      <c r="A61" s="59"/>
      <c r="B61" s="59"/>
      <c r="C61" s="60"/>
      <c r="D61" s="61"/>
      <c r="E61" s="61"/>
    </row>
    <row r="62" spans="1:5" ht="15">
      <c r="A62" s="59"/>
      <c r="B62" s="59"/>
      <c r="C62" s="60"/>
      <c r="D62" s="61"/>
      <c r="E62" s="61"/>
    </row>
    <row r="63" spans="1:5" ht="15">
      <c r="A63" s="59"/>
      <c r="B63" s="59"/>
      <c r="C63" s="60"/>
      <c r="D63" s="61"/>
      <c r="E63" s="61"/>
    </row>
    <row r="64" spans="1:5" ht="15">
      <c r="A64" s="59"/>
      <c r="B64" s="59"/>
      <c r="C64" s="60"/>
      <c r="D64" s="61"/>
      <c r="E64" s="61"/>
    </row>
    <row r="65" spans="1:5" ht="15">
      <c r="A65" s="59"/>
      <c r="B65" s="59"/>
      <c r="C65" s="60"/>
      <c r="D65" s="61"/>
      <c r="E65" s="61"/>
    </row>
    <row r="66" spans="1:5" ht="15">
      <c r="A66" s="59"/>
      <c r="B66" s="59"/>
      <c r="C66" s="60"/>
      <c r="D66" s="61"/>
      <c r="E66" s="61"/>
    </row>
    <row r="67" spans="1:5" ht="15">
      <c r="A67" s="59"/>
      <c r="B67" s="59"/>
      <c r="C67" s="60"/>
      <c r="D67" s="61"/>
      <c r="E67" s="61"/>
    </row>
    <row r="68" spans="1:5" ht="15">
      <c r="A68" s="59"/>
      <c r="B68" s="59"/>
      <c r="C68" s="60"/>
      <c r="D68" s="61"/>
      <c r="E68" s="61"/>
    </row>
    <row r="69" spans="1:5" ht="15">
      <c r="A69" s="59"/>
      <c r="B69" s="59"/>
      <c r="C69" s="60"/>
      <c r="D69" s="61"/>
      <c r="E69" s="61"/>
    </row>
    <row r="70" spans="1:5" ht="15">
      <c r="A70" s="59"/>
      <c r="B70" s="59"/>
      <c r="C70" s="60"/>
      <c r="D70" s="61"/>
      <c r="E70" s="61"/>
    </row>
    <row r="71" spans="1:5" ht="15">
      <c r="A71" s="59"/>
      <c r="B71" s="59"/>
      <c r="C71" s="60"/>
      <c r="D71" s="61"/>
      <c r="E71" s="61"/>
    </row>
    <row r="72" spans="1:5" ht="15">
      <c r="A72" s="59"/>
      <c r="B72" s="59"/>
      <c r="C72" s="60"/>
      <c r="D72" s="61"/>
      <c r="E72" s="61"/>
    </row>
    <row r="73" spans="1:5" ht="15">
      <c r="A73" s="59"/>
      <c r="B73" s="59"/>
      <c r="C73" s="60"/>
      <c r="D73" s="61"/>
      <c r="E73" s="61"/>
    </row>
    <row r="74" spans="1:5" ht="15">
      <c r="A74" s="59"/>
      <c r="B74" s="59"/>
      <c r="C74" s="60"/>
      <c r="D74" s="61"/>
      <c r="E74" s="61"/>
    </row>
    <row r="75" spans="1:5" ht="15">
      <c r="A75" s="59"/>
      <c r="B75" s="59"/>
      <c r="C75" s="60"/>
      <c r="D75" s="61"/>
      <c r="E75" s="61"/>
    </row>
    <row r="76" spans="1:5" ht="15">
      <c r="A76" s="59"/>
      <c r="B76" s="59"/>
      <c r="C76" s="60"/>
      <c r="D76" s="61"/>
      <c r="E76" s="61"/>
    </row>
    <row r="77" spans="1:5" ht="15">
      <c r="A77" s="59"/>
      <c r="B77" s="59"/>
      <c r="C77" s="60"/>
      <c r="D77" s="61"/>
      <c r="E77" s="61"/>
    </row>
    <row r="78" spans="1:5" ht="15">
      <c r="A78" s="59"/>
      <c r="B78" s="59"/>
      <c r="C78" s="60"/>
      <c r="D78" s="61"/>
      <c r="E78" s="61"/>
    </row>
    <row r="79" spans="1:5" ht="15">
      <c r="A79" s="59"/>
      <c r="B79" s="59"/>
      <c r="C79" s="60"/>
      <c r="D79" s="61"/>
      <c r="E79" s="61"/>
    </row>
    <row r="80" spans="1:5" ht="15">
      <c r="A80" s="59"/>
      <c r="B80" s="59"/>
      <c r="C80" s="60"/>
      <c r="D80" s="61"/>
      <c r="E80" s="61"/>
    </row>
    <row r="81" spans="1:5" ht="15">
      <c r="A81" s="59"/>
      <c r="B81" s="59"/>
      <c r="C81" s="60"/>
      <c r="D81" s="61"/>
      <c r="E81" s="61"/>
    </row>
    <row r="82" spans="1:5" ht="15">
      <c r="A82" s="59"/>
      <c r="B82" s="59"/>
      <c r="C82" s="60"/>
      <c r="D82" s="61"/>
      <c r="E82" s="61"/>
    </row>
    <row r="83" spans="1:5" ht="15">
      <c r="A83" s="59"/>
      <c r="B83" s="59"/>
      <c r="C83" s="60"/>
      <c r="D83" s="61"/>
      <c r="E83" s="61"/>
    </row>
    <row r="84" spans="1:5" ht="15">
      <c r="A84" s="59"/>
      <c r="B84" s="59"/>
      <c r="C84" s="60"/>
      <c r="D84" s="61"/>
      <c r="E84" s="61"/>
    </row>
    <row r="85" spans="1:5" ht="15">
      <c r="A85" s="59"/>
      <c r="B85" s="59"/>
      <c r="C85" s="60"/>
      <c r="D85" s="61"/>
      <c r="E85" s="61"/>
    </row>
    <row r="86" spans="1:5" ht="15">
      <c r="A86" s="59"/>
      <c r="B86" s="59"/>
      <c r="C86" s="60"/>
      <c r="D86" s="61"/>
      <c r="E86" s="61"/>
    </row>
    <row r="87" spans="1:5" ht="15">
      <c r="A87" s="59"/>
      <c r="B87" s="59"/>
      <c r="C87" s="60"/>
      <c r="D87" s="61"/>
      <c r="E87" s="61"/>
    </row>
    <row r="88" spans="1:5" ht="15">
      <c r="A88" s="59"/>
      <c r="B88" s="59"/>
      <c r="C88" s="60"/>
      <c r="D88" s="61"/>
      <c r="E88" s="61"/>
    </row>
    <row r="89" spans="1:5" ht="15">
      <c r="A89" s="59"/>
      <c r="B89" s="59"/>
      <c r="C89" s="60"/>
      <c r="D89" s="61"/>
      <c r="E89" s="61"/>
    </row>
    <row r="90" spans="1:5" ht="15">
      <c r="A90" s="59"/>
      <c r="B90" s="59"/>
      <c r="C90" s="60"/>
      <c r="D90" s="61"/>
      <c r="E90" s="61"/>
    </row>
    <row r="91" spans="1:5" ht="15">
      <c r="A91" s="59"/>
      <c r="B91" s="59"/>
      <c r="C91" s="60"/>
      <c r="D91" s="61"/>
      <c r="E91" s="61"/>
    </row>
    <row r="92" spans="1:5" ht="15">
      <c r="A92" s="59"/>
      <c r="B92" s="59"/>
      <c r="C92" s="60"/>
      <c r="D92" s="61"/>
      <c r="E92" s="61"/>
    </row>
    <row r="93" spans="1:5" ht="15">
      <c r="A93" s="59"/>
      <c r="B93" s="59"/>
      <c r="C93" s="60"/>
      <c r="D93" s="61"/>
      <c r="E93" s="61"/>
    </row>
    <row r="94" spans="1:5" ht="15">
      <c r="A94" s="59"/>
      <c r="B94" s="59"/>
      <c r="C94" s="60"/>
      <c r="D94" s="61"/>
      <c r="E94" s="61"/>
    </row>
    <row r="95" spans="1:5" ht="15">
      <c r="A95" s="59"/>
      <c r="B95" s="59"/>
      <c r="C95" s="60"/>
      <c r="D95" s="61"/>
      <c r="E95" s="61"/>
    </row>
    <row r="96" spans="1:5" ht="15">
      <c r="A96" s="59"/>
      <c r="B96" s="59"/>
      <c r="C96" s="60"/>
      <c r="D96" s="61"/>
      <c r="E96" s="61"/>
    </row>
    <row r="97" spans="1:5" ht="15">
      <c r="A97" s="59"/>
      <c r="B97" s="59"/>
      <c r="C97" s="60"/>
      <c r="D97" s="61"/>
      <c r="E97" s="61"/>
    </row>
    <row r="98" spans="1:5" ht="15">
      <c r="A98" s="59"/>
      <c r="B98" s="59"/>
      <c r="C98" s="60"/>
      <c r="D98" s="61"/>
      <c r="E98" s="61"/>
    </row>
    <row r="99" spans="1:5" ht="15">
      <c r="A99" s="59"/>
      <c r="B99" s="59"/>
      <c r="C99" s="60"/>
      <c r="D99" s="61"/>
      <c r="E99" s="61"/>
    </row>
    <row r="100" spans="1:5" ht="15">
      <c r="A100" s="59"/>
      <c r="B100" s="59"/>
      <c r="C100" s="60"/>
      <c r="D100" s="61"/>
      <c r="E100" s="61"/>
    </row>
    <row r="101" spans="1:5" ht="15">
      <c r="A101" s="59"/>
      <c r="B101" s="59"/>
      <c r="C101" s="60"/>
      <c r="D101" s="61"/>
      <c r="E101" s="61"/>
    </row>
    <row r="102" spans="1:5" ht="15">
      <c r="A102" s="59"/>
      <c r="B102" s="59"/>
      <c r="C102" s="60"/>
      <c r="D102" s="61"/>
      <c r="E102" s="61"/>
    </row>
    <row r="103" spans="1:5" ht="15">
      <c r="A103" s="59"/>
      <c r="B103" s="59"/>
      <c r="C103" s="60"/>
      <c r="D103" s="61"/>
      <c r="E103" s="61"/>
    </row>
    <row r="104" spans="1:5" ht="15">
      <c r="A104" s="59"/>
      <c r="B104" s="59"/>
      <c r="C104" s="60"/>
      <c r="D104" s="61"/>
      <c r="E104" s="61"/>
    </row>
    <row r="105" spans="1:5" ht="15">
      <c r="A105" s="59"/>
      <c r="B105" s="59"/>
      <c r="C105" s="60"/>
      <c r="D105" s="61"/>
      <c r="E105" s="61"/>
    </row>
    <row r="106" spans="1:5" ht="15">
      <c r="A106" s="59"/>
      <c r="B106" s="59"/>
      <c r="C106" s="60"/>
      <c r="D106" s="61"/>
      <c r="E106" s="61"/>
    </row>
    <row r="107" spans="1:5" ht="15">
      <c r="A107" s="59"/>
      <c r="B107" s="59"/>
      <c r="C107" s="60"/>
      <c r="D107" s="61"/>
      <c r="E107" s="61"/>
    </row>
    <row r="108" spans="1:5" ht="15">
      <c r="A108" s="59"/>
      <c r="B108" s="59"/>
      <c r="C108" s="60"/>
      <c r="D108" s="61"/>
      <c r="E108" s="61"/>
    </row>
    <row r="109" spans="1:5" ht="15">
      <c r="A109" s="59"/>
      <c r="B109" s="59"/>
      <c r="C109" s="60"/>
      <c r="D109" s="61"/>
      <c r="E109" s="61"/>
    </row>
    <row r="110" spans="1:5" ht="15">
      <c r="A110" s="59"/>
      <c r="B110" s="59"/>
      <c r="C110" s="60"/>
      <c r="D110" s="61"/>
      <c r="E110" s="61"/>
    </row>
    <row r="111" spans="1:5" ht="15">
      <c r="A111" s="59"/>
      <c r="B111" s="59"/>
      <c r="C111" s="60"/>
      <c r="D111" s="61"/>
      <c r="E111" s="61"/>
    </row>
    <row r="112" spans="1:5" ht="15">
      <c r="A112" s="59"/>
      <c r="B112" s="59"/>
      <c r="C112" s="60"/>
      <c r="D112" s="61"/>
      <c r="E112" s="61"/>
    </row>
    <row r="113" spans="1:5" ht="15">
      <c r="A113" s="59"/>
      <c r="B113" s="59"/>
      <c r="C113" s="60"/>
      <c r="D113" s="61"/>
      <c r="E113" s="61"/>
    </row>
    <row r="114" spans="1:5" ht="15">
      <c r="A114" s="59"/>
      <c r="B114" s="59"/>
      <c r="C114" s="60"/>
      <c r="D114" s="61"/>
      <c r="E114" s="61"/>
    </row>
    <row r="115" spans="1:5" ht="15">
      <c r="A115" s="59"/>
      <c r="B115" s="59"/>
      <c r="C115" s="60"/>
      <c r="D115" s="61"/>
      <c r="E115" s="61"/>
    </row>
    <row r="116" spans="1:5" ht="15">
      <c r="A116" s="59"/>
      <c r="B116" s="59"/>
      <c r="C116" s="60"/>
      <c r="D116" s="61"/>
      <c r="E116" s="61"/>
    </row>
    <row r="117" spans="1:5" ht="15">
      <c r="A117" s="59"/>
      <c r="B117" s="59"/>
      <c r="C117" s="60"/>
      <c r="D117" s="61"/>
      <c r="E117" s="61"/>
    </row>
    <row r="118" spans="1:5" ht="15">
      <c r="A118" s="59"/>
      <c r="B118" s="59"/>
      <c r="C118" s="60"/>
      <c r="D118" s="61"/>
      <c r="E118" s="61"/>
    </row>
    <row r="119" spans="1:5" ht="15">
      <c r="A119" s="59"/>
      <c r="B119" s="59"/>
      <c r="C119" s="60"/>
      <c r="D119" s="61"/>
      <c r="E119" s="61"/>
    </row>
    <row r="120" spans="1:5" ht="15">
      <c r="A120" s="59"/>
      <c r="B120" s="59"/>
      <c r="C120" s="60"/>
      <c r="D120" s="61"/>
      <c r="E120" s="61"/>
    </row>
    <row r="121" spans="1:5" ht="15">
      <c r="A121" s="59"/>
      <c r="B121" s="59"/>
      <c r="C121" s="60"/>
      <c r="D121" s="61"/>
      <c r="E121" s="61"/>
    </row>
    <row r="122" spans="1:5" ht="15">
      <c r="A122" s="59"/>
      <c r="B122" s="59"/>
      <c r="C122" s="60"/>
      <c r="D122" s="61"/>
      <c r="E122" s="61"/>
    </row>
    <row r="123" spans="1:5" ht="15">
      <c r="A123" s="59"/>
      <c r="B123" s="59"/>
      <c r="C123" s="60"/>
      <c r="D123" s="61"/>
      <c r="E123" s="61"/>
    </row>
    <row r="124" spans="1:5" ht="15">
      <c r="A124" s="59"/>
      <c r="B124" s="59"/>
      <c r="C124" s="60"/>
      <c r="D124" s="61"/>
      <c r="E124" s="61"/>
    </row>
    <row r="125" spans="1:5" ht="15">
      <c r="A125" s="59"/>
      <c r="B125" s="59"/>
      <c r="C125" s="60"/>
      <c r="D125" s="61"/>
      <c r="E125" s="61"/>
    </row>
    <row r="126" spans="1:5" ht="15">
      <c r="A126" s="59"/>
      <c r="B126" s="59"/>
      <c r="C126" s="60"/>
      <c r="D126" s="61"/>
      <c r="E126" s="61"/>
    </row>
    <row r="127" spans="1:5" ht="15">
      <c r="A127" s="59"/>
      <c r="B127" s="59"/>
      <c r="C127" s="60"/>
      <c r="D127" s="61"/>
      <c r="E127" s="61"/>
    </row>
    <row r="128" spans="1:5" ht="15">
      <c r="A128" s="59"/>
      <c r="B128" s="59"/>
      <c r="C128" s="60"/>
      <c r="D128" s="61"/>
      <c r="E128" s="61"/>
    </row>
    <row r="129" spans="1:5" ht="15">
      <c r="A129" s="59"/>
      <c r="B129" s="59"/>
      <c r="C129" s="60"/>
      <c r="D129" s="61"/>
      <c r="E129" s="61"/>
    </row>
    <row r="130" spans="1:5" ht="15">
      <c r="A130" s="59"/>
      <c r="B130" s="59"/>
      <c r="C130" s="60"/>
      <c r="D130" s="61"/>
      <c r="E130" s="61"/>
    </row>
    <row r="131" spans="1:5" ht="15">
      <c r="A131" s="59"/>
      <c r="B131" s="59"/>
      <c r="C131" s="60"/>
      <c r="D131" s="61"/>
      <c r="E131" s="61"/>
    </row>
    <row r="132" spans="1:5" ht="15">
      <c r="A132" s="59"/>
      <c r="B132" s="59"/>
      <c r="C132" s="60"/>
      <c r="D132" s="61"/>
      <c r="E132" s="61"/>
    </row>
    <row r="133" spans="1:5" ht="15">
      <c r="A133" s="59"/>
      <c r="B133" s="59"/>
      <c r="C133" s="60"/>
      <c r="D133" s="61"/>
      <c r="E133" s="61"/>
    </row>
    <row r="134" spans="1:5" ht="15">
      <c r="A134" s="59"/>
      <c r="B134" s="59"/>
      <c r="C134" s="60"/>
      <c r="D134" s="61"/>
      <c r="E134" s="61"/>
    </row>
    <row r="135" spans="1:5" ht="15">
      <c r="A135" s="59"/>
      <c r="B135" s="59"/>
      <c r="C135" s="60"/>
      <c r="D135" s="61"/>
      <c r="E135" s="61"/>
    </row>
    <row r="136" spans="1:5" ht="15">
      <c r="A136" s="59"/>
      <c r="B136" s="59"/>
      <c r="C136" s="60"/>
      <c r="D136" s="61"/>
      <c r="E136" s="61"/>
    </row>
    <row r="137" spans="1:5" ht="15">
      <c r="A137" s="59"/>
      <c r="B137" s="59"/>
      <c r="C137" s="60"/>
      <c r="D137" s="61"/>
      <c r="E137" s="61"/>
    </row>
    <row r="138" spans="1:5" ht="15">
      <c r="A138" s="59"/>
      <c r="B138" s="59"/>
      <c r="C138" s="60"/>
      <c r="D138" s="61"/>
      <c r="E138" s="61"/>
    </row>
    <row r="139" spans="1:5" ht="15">
      <c r="A139" s="59"/>
      <c r="B139" s="59"/>
      <c r="C139" s="60"/>
      <c r="D139" s="61"/>
      <c r="E139" s="61"/>
    </row>
    <row r="140" spans="1:5" ht="15">
      <c r="A140" s="59"/>
      <c r="B140" s="59"/>
      <c r="C140" s="60"/>
      <c r="D140" s="61"/>
      <c r="E140" s="61"/>
    </row>
    <row r="141" spans="1:5" ht="15">
      <c r="A141" s="59"/>
      <c r="B141" s="59"/>
      <c r="C141" s="60"/>
      <c r="D141" s="61"/>
      <c r="E141" s="61"/>
    </row>
    <row r="142" spans="1:5" ht="15">
      <c r="A142" s="59"/>
      <c r="B142" s="59"/>
      <c r="C142" s="60"/>
      <c r="D142" s="61"/>
      <c r="E142" s="61"/>
    </row>
    <row r="143" spans="1:5" ht="15">
      <c r="A143" s="59"/>
      <c r="B143" s="59"/>
      <c r="C143" s="60"/>
      <c r="D143" s="61"/>
      <c r="E143" s="61"/>
    </row>
    <row r="144" spans="1:5" ht="15">
      <c r="A144" s="59"/>
      <c r="B144" s="59"/>
      <c r="C144" s="60"/>
      <c r="D144" s="61"/>
      <c r="E144" s="61"/>
    </row>
    <row r="145" spans="1:5" ht="15">
      <c r="A145" s="59"/>
      <c r="B145" s="59"/>
      <c r="C145" s="60"/>
      <c r="D145" s="61"/>
      <c r="E145" s="61"/>
    </row>
    <row r="146" spans="1:5" ht="15">
      <c r="A146" s="59"/>
      <c r="B146" s="59"/>
      <c r="C146" s="60"/>
      <c r="D146" s="61"/>
      <c r="E146" s="61"/>
    </row>
    <row r="147" spans="1:5" ht="15">
      <c r="A147" s="59"/>
      <c r="B147" s="59"/>
      <c r="C147" s="60"/>
      <c r="D147" s="61"/>
      <c r="E147" s="61"/>
    </row>
    <row r="148" spans="1:5" ht="15">
      <c r="A148" s="59"/>
      <c r="B148" s="59"/>
      <c r="C148" s="60"/>
      <c r="D148" s="61"/>
      <c r="E148" s="61"/>
    </row>
    <row r="149" spans="1:5" ht="15">
      <c r="A149" s="59"/>
      <c r="B149" s="59"/>
      <c r="C149" s="60"/>
      <c r="D149" s="61"/>
      <c r="E149" s="61"/>
    </row>
    <row r="150" spans="1:5" ht="15">
      <c r="A150" s="59"/>
      <c r="B150" s="59"/>
      <c r="C150" s="60"/>
      <c r="D150" s="61"/>
      <c r="E150" s="61"/>
    </row>
    <row r="151" spans="1:5" ht="15">
      <c r="A151" s="59"/>
      <c r="B151" s="59"/>
      <c r="C151" s="60"/>
      <c r="D151" s="61"/>
      <c r="E151" s="61"/>
    </row>
    <row r="152" spans="1:5" ht="15">
      <c r="A152" s="59"/>
      <c r="B152" s="59"/>
      <c r="C152" s="60"/>
      <c r="D152" s="61"/>
      <c r="E152" s="61"/>
    </row>
    <row r="153" spans="1:5" ht="15">
      <c r="A153" s="59"/>
      <c r="B153" s="59"/>
      <c r="C153" s="60"/>
      <c r="D153" s="61"/>
      <c r="E153" s="61"/>
    </row>
    <row r="154" spans="1:5" ht="15">
      <c r="A154" s="59"/>
      <c r="B154" s="59"/>
      <c r="C154" s="60"/>
      <c r="D154" s="61"/>
      <c r="E154" s="61"/>
    </row>
    <row r="155" spans="1:5" ht="15">
      <c r="A155" s="59"/>
      <c r="B155" s="59"/>
      <c r="C155" s="60"/>
      <c r="D155" s="61"/>
      <c r="E155" s="61"/>
    </row>
    <row r="156" spans="1:5" ht="15">
      <c r="A156" s="59"/>
      <c r="B156" s="59"/>
      <c r="C156" s="60"/>
      <c r="D156" s="61"/>
      <c r="E156" s="61"/>
    </row>
    <row r="157" spans="1:5" ht="15">
      <c r="A157" s="59"/>
      <c r="B157" s="59"/>
      <c r="C157" s="60"/>
      <c r="D157" s="61"/>
      <c r="E157" s="61"/>
    </row>
    <row r="158" spans="1:5" ht="15">
      <c r="A158" s="59"/>
      <c r="B158" s="59"/>
      <c r="C158" s="60"/>
      <c r="D158" s="61"/>
      <c r="E158" s="61"/>
    </row>
    <row r="159" spans="1:5" ht="15">
      <c r="A159" s="59"/>
      <c r="B159" s="59"/>
      <c r="C159" s="60"/>
      <c r="D159" s="61"/>
      <c r="E159" s="61"/>
    </row>
    <row r="160" spans="1:5" ht="15">
      <c r="A160" s="59"/>
      <c r="B160" s="59"/>
      <c r="C160" s="60"/>
      <c r="D160" s="61"/>
      <c r="E160" s="61"/>
    </row>
    <row r="161" spans="1:5" ht="15">
      <c r="A161" s="59"/>
      <c r="B161" s="59"/>
      <c r="C161" s="60"/>
      <c r="D161" s="61"/>
      <c r="E161" s="61"/>
    </row>
    <row r="162" spans="1:5" ht="15">
      <c r="A162" s="59"/>
      <c r="B162" s="59"/>
      <c r="C162" s="60"/>
      <c r="D162" s="61"/>
      <c r="E162" s="61"/>
    </row>
    <row r="163" spans="1:5" ht="15">
      <c r="A163" s="59"/>
      <c r="B163" s="59"/>
      <c r="C163" s="60"/>
      <c r="D163" s="61"/>
      <c r="E163" s="61"/>
    </row>
    <row r="164" spans="1:5" ht="15">
      <c r="A164" s="59"/>
      <c r="B164" s="59"/>
      <c r="C164" s="60"/>
      <c r="D164" s="61"/>
      <c r="E164" s="61"/>
    </row>
    <row r="165" spans="1:5" ht="15">
      <c r="A165" s="59"/>
      <c r="B165" s="59"/>
      <c r="C165" s="60"/>
      <c r="D165" s="61"/>
      <c r="E165" s="61"/>
    </row>
  </sheetData>
  <sheetProtection/>
  <mergeCells count="8">
    <mergeCell ref="A8:E8"/>
    <mergeCell ref="A6:E6"/>
    <mergeCell ref="A7:E7"/>
    <mergeCell ref="C1:E1"/>
    <mergeCell ref="C2:E2"/>
    <mergeCell ref="C4:E4"/>
    <mergeCell ref="C5:E5"/>
    <mergeCell ref="C3:E3"/>
  </mergeCells>
  <printOptions/>
  <pageMargins left="0.7874015748031497" right="0.3937007874015748" top="0.4330708661417323" bottom="0.3937007874015748" header="0.15748031496062992" footer="0.196850393700787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2020-06-22T09:55:34Z</cp:lastPrinted>
  <dcterms:created xsi:type="dcterms:W3CDTF">2016-11-24T08:46:03Z</dcterms:created>
  <dcterms:modified xsi:type="dcterms:W3CDTF">2020-06-22T09:55:36Z</dcterms:modified>
  <cp:category/>
  <cp:version/>
  <cp:contentType/>
  <cp:contentStatus/>
</cp:coreProperties>
</file>